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4\PROCESSOS EM ANDAMENTO\052 TERCEIRIZADA\Docs com o anexo\"/>
    </mc:Choice>
  </mc:AlternateContent>
  <bookViews>
    <workbookView xWindow="0" yWindow="0" windowWidth="20490" windowHeight="7755" tabRatio="756" activeTab="1"/>
  </bookViews>
  <sheets>
    <sheet name="INSTRUÇÕES" sheetId="26" r:id="rId1"/>
    <sheet name="RESUMO" sheetId="25" r:id="rId2"/>
    <sheet name="aux.limpeza" sheetId="32" r:id="rId3"/>
    <sheet name="copeira" sheetId="34" r:id="rId4"/>
    <sheet name="recepcionista" sheetId="35" r:id="rId5"/>
    <sheet name="contr.acesso" sheetId="36" r:id="rId6"/>
    <sheet name="aux.manutenção" sheetId="33" r:id="rId7"/>
    <sheet name="uniformes e EPIs" sheetId="31" r:id="rId8"/>
    <sheet name="ferramentas" sheetId="37" r:id="rId9"/>
  </sheets>
  <externalReferences>
    <externalReference r:id="rId10"/>
    <externalReference r:id="rId11"/>
  </externalReferences>
  <definedNames>
    <definedName name="_xlnm.Print_Area" localSheetId="2">aux.limpeza!$A$1:$E$151</definedName>
    <definedName name="_xlnm.Print_Area" localSheetId="3">copeira!$A$1:$E$151</definedName>
    <definedName name="epi">[1]Insumos!$I$109</definedName>
    <definedName name="equipamentos">[1]Insumos!$M$78</definedName>
    <definedName name="materiais">[1]Insumos!$H$34</definedName>
    <definedName name="serventes_insalubridade">[1]Postos_ATC!$Q$4</definedName>
    <definedName name="uniforme">[1]Insumos!$I$100</definedName>
    <definedName name="uniforme_encarregado">[1]Insumos!$G$125</definedName>
  </definedNames>
  <calcPr calcId="152511"/>
</workbook>
</file>

<file path=xl/calcChain.xml><?xml version="1.0" encoding="utf-8"?>
<calcChain xmlns="http://schemas.openxmlformats.org/spreadsheetml/2006/main">
  <c r="D56" i="34" l="1"/>
  <c r="D101" i="32"/>
  <c r="E29" i="33" l="1"/>
  <c r="E28" i="33" l="1"/>
  <c r="E28" i="36"/>
  <c r="E28" i="35"/>
  <c r="E28" i="34"/>
  <c r="E28" i="32"/>
  <c r="H20" i="37" l="1"/>
  <c r="H21" i="37"/>
  <c r="H22" i="37"/>
  <c r="H12" i="37"/>
  <c r="H13" i="37"/>
  <c r="H14" i="37"/>
  <c r="H15" i="37"/>
  <c r="H16" i="37"/>
  <c r="H17" i="37"/>
  <c r="H18" i="37"/>
  <c r="H19" i="37"/>
  <c r="H7" i="37"/>
  <c r="H8" i="37"/>
  <c r="H9" i="37"/>
  <c r="H10" i="37"/>
  <c r="H11" i="37"/>
  <c r="B87" i="31" l="1"/>
  <c r="B88" i="31"/>
  <c r="H87" i="31"/>
  <c r="H76" i="31"/>
  <c r="H86" i="31"/>
  <c r="H31" i="31"/>
  <c r="H36" i="31"/>
  <c r="H35" i="31"/>
  <c r="H34" i="31"/>
  <c r="H33" i="31"/>
  <c r="H32" i="31"/>
  <c r="H30" i="31"/>
  <c r="H29" i="31"/>
  <c r="H28" i="31"/>
  <c r="H27" i="31"/>
  <c r="H26" i="31"/>
  <c r="B26" i="3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H25" i="31"/>
  <c r="H66" i="31"/>
  <c r="H65" i="31"/>
  <c r="H64" i="31"/>
  <c r="H63" i="31"/>
  <c r="H62" i="31"/>
  <c r="H61" i="31"/>
  <c r="H60" i="31"/>
  <c r="B60" i="31"/>
  <c r="B61" i="31" s="1"/>
  <c r="B62" i="31" s="1"/>
  <c r="B63" i="31" s="1"/>
  <c r="B64" i="31" s="1"/>
  <c r="B65" i="31" s="1"/>
  <c r="B66" i="31" s="1"/>
  <c r="H59" i="31"/>
  <c r="H88" i="31"/>
  <c r="H85" i="31"/>
  <c r="H84" i="31"/>
  <c r="H83" i="31"/>
  <c r="H82" i="31"/>
  <c r="H81" i="31"/>
  <c r="H80" i="31"/>
  <c r="H79" i="31"/>
  <c r="H78" i="31"/>
  <c r="H77" i="31"/>
  <c r="H75" i="31"/>
  <c r="B75" i="31"/>
  <c r="B76" i="31" s="1"/>
  <c r="B77" i="31" s="1"/>
  <c r="B78" i="31" s="1"/>
  <c r="B79" i="31" s="1"/>
  <c r="B80" i="31" s="1"/>
  <c r="B81" i="31" s="1"/>
  <c r="B82" i="31" s="1"/>
  <c r="B83" i="31" s="1"/>
  <c r="B84" i="31" s="1"/>
  <c r="B85" i="31" s="1"/>
  <c r="B86" i="31" s="1"/>
  <c r="H74" i="31"/>
  <c r="H12" i="31"/>
  <c r="H13" i="31"/>
  <c r="H15" i="31"/>
  <c r="H16" i="31"/>
  <c r="H51" i="31"/>
  <c r="H50" i="31"/>
  <c r="H49" i="31"/>
  <c r="H48" i="31"/>
  <c r="H47" i="31"/>
  <c r="H46" i="31"/>
  <c r="H45" i="31"/>
  <c r="B45" i="31"/>
  <c r="B46" i="31" s="1"/>
  <c r="B47" i="31" s="1"/>
  <c r="B48" i="31" s="1"/>
  <c r="B49" i="31" s="1"/>
  <c r="B50" i="31" s="1"/>
  <c r="B51" i="31" s="1"/>
  <c r="H44" i="31"/>
  <c r="H37" i="31" l="1"/>
  <c r="H39" i="31" s="1"/>
  <c r="H67" i="31"/>
  <c r="H69" i="31" s="1"/>
  <c r="H89" i="31"/>
  <c r="H91" i="31" s="1"/>
  <c r="H52" i="31"/>
  <c r="H54" i="31" s="1"/>
  <c r="B7" i="37" l="1"/>
  <c r="B8" i="37" s="1"/>
  <c r="B9" i="37" s="1"/>
  <c r="B10" i="37" s="1"/>
  <c r="B11" i="37" s="1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22" i="37" s="1"/>
  <c r="H6" i="37"/>
  <c r="D4" i="37"/>
  <c r="H17" i="31"/>
  <c r="H14" i="31"/>
  <c r="H11" i="31"/>
  <c r="H10" i="31"/>
  <c r="H9" i="31"/>
  <c r="H8" i="31"/>
  <c r="H7" i="31"/>
  <c r="B7" i="31"/>
  <c r="B8" i="31" s="1"/>
  <c r="B9" i="31" s="1"/>
  <c r="B10" i="31" s="1"/>
  <c r="B11" i="31" s="1"/>
  <c r="B12" i="31" s="1"/>
  <c r="B13" i="31" s="1"/>
  <c r="H6" i="31"/>
  <c r="E123" i="33"/>
  <c r="E27" i="33"/>
  <c r="E27" i="32"/>
  <c r="E25" i="32"/>
  <c r="E27" i="36"/>
  <c r="E27" i="35"/>
  <c r="E27" i="34"/>
  <c r="E29" i="32" l="1"/>
  <c r="H23" i="37"/>
  <c r="H25" i="37" s="1"/>
  <c r="B14" i="31"/>
  <c r="H18" i="31"/>
  <c r="H20" i="31" s="1"/>
  <c r="B15" i="31" l="1"/>
  <c r="B16" i="31" s="1"/>
  <c r="B17" i="31" s="1"/>
  <c r="E25" i="36"/>
  <c r="E29" i="36" s="1"/>
  <c r="E25" i="35"/>
  <c r="E29" i="35" s="1"/>
  <c r="E25" i="34"/>
  <c r="E29" i="34" s="1"/>
  <c r="E23" i="33" l="1"/>
  <c r="E25" i="33" s="1"/>
  <c r="E72" i="36"/>
  <c r="E80" i="36" s="1"/>
  <c r="E31" i="34"/>
  <c r="E55" i="34" s="1"/>
  <c r="E31" i="32"/>
  <c r="E55" i="32" s="1"/>
  <c r="E125" i="33"/>
  <c r="E148" i="33" s="1"/>
  <c r="E111" i="33"/>
  <c r="E116" i="33" s="1"/>
  <c r="D86" i="33"/>
  <c r="E72" i="33"/>
  <c r="E80" i="33" s="1"/>
  <c r="D56" i="33"/>
  <c r="D104" i="33" s="1"/>
  <c r="E135" i="36"/>
  <c r="E125" i="36"/>
  <c r="E148" i="36" s="1"/>
  <c r="E111" i="36"/>
  <c r="E116" i="36" s="1"/>
  <c r="D86" i="36"/>
  <c r="D56" i="36"/>
  <c r="D103" i="36" s="1"/>
  <c r="E31" i="36"/>
  <c r="E144" i="36" s="1"/>
  <c r="E125" i="35"/>
  <c r="E148" i="35" s="1"/>
  <c r="E111" i="35"/>
  <c r="E116" i="35" s="1"/>
  <c r="D86" i="35"/>
  <c r="E72" i="35"/>
  <c r="E80" i="35" s="1"/>
  <c r="D56" i="35"/>
  <c r="D104" i="35" s="1"/>
  <c r="E31" i="35"/>
  <c r="E55" i="35" s="1"/>
  <c r="E135" i="34"/>
  <c r="E125" i="34"/>
  <c r="E148" i="34" s="1"/>
  <c r="E111" i="34"/>
  <c r="E116" i="34" s="1"/>
  <c r="D89" i="34"/>
  <c r="D86" i="34"/>
  <c r="E72" i="34"/>
  <c r="E80" i="34" s="1"/>
  <c r="E125" i="32"/>
  <c r="E148" i="32" s="1"/>
  <c r="E111" i="32"/>
  <c r="E116" i="32" s="1"/>
  <c r="D89" i="32"/>
  <c r="D86" i="32"/>
  <c r="E72" i="32"/>
  <c r="E80" i="32" s="1"/>
  <c r="D56" i="32"/>
  <c r="D104" i="32" s="1"/>
  <c r="D104" i="34" l="1"/>
  <c r="D40" i="34"/>
  <c r="E31" i="33"/>
  <c r="E55" i="33" s="1"/>
  <c r="D104" i="36"/>
  <c r="D40" i="36"/>
  <c r="D101" i="36"/>
  <c r="E48" i="33"/>
  <c r="E102" i="33"/>
  <c r="E103" i="33" s="1"/>
  <c r="E144" i="33"/>
  <c r="E52" i="33"/>
  <c r="E50" i="33"/>
  <c r="E54" i="33"/>
  <c r="E50" i="35"/>
  <c r="E54" i="35"/>
  <c r="E48" i="35"/>
  <c r="E52" i="35"/>
  <c r="E85" i="35"/>
  <c r="E86" i="35" s="1"/>
  <c r="E87" i="35"/>
  <c r="E89" i="35" s="1"/>
  <c r="E96" i="35"/>
  <c r="E102" i="35"/>
  <c r="E103" i="35" s="1"/>
  <c r="E144" i="35"/>
  <c r="E50" i="34"/>
  <c r="E54" i="34"/>
  <c r="E48" i="34"/>
  <c r="E52" i="34"/>
  <c r="E85" i="34"/>
  <c r="E86" i="34" s="1"/>
  <c r="E87" i="34"/>
  <c r="E89" i="34" s="1"/>
  <c r="E96" i="34"/>
  <c r="E102" i="34"/>
  <c r="E103" i="34" s="1"/>
  <c r="E144" i="34"/>
  <c r="E48" i="32"/>
  <c r="E85" i="32"/>
  <c r="E86" i="32" s="1"/>
  <c r="E87" i="32"/>
  <c r="E89" i="32" s="1"/>
  <c r="E96" i="32"/>
  <c r="E102" i="32"/>
  <c r="E103" i="32" s="1"/>
  <c r="E144" i="32"/>
  <c r="E52" i="32"/>
  <c r="E50" i="32"/>
  <c r="E54" i="32"/>
  <c r="E104" i="33"/>
  <c r="E37" i="33"/>
  <c r="E38" i="33"/>
  <c r="D40" i="33"/>
  <c r="E49" i="33"/>
  <c r="E51" i="33"/>
  <c r="E53" i="33"/>
  <c r="D88" i="33"/>
  <c r="D101" i="33"/>
  <c r="D103" i="33"/>
  <c r="E37" i="36"/>
  <c r="E38" i="36"/>
  <c r="E49" i="36"/>
  <c r="E51" i="36"/>
  <c r="E53" i="36"/>
  <c r="E55" i="36"/>
  <c r="D88" i="36"/>
  <c r="E48" i="36"/>
  <c r="E50" i="36"/>
  <c r="E52" i="36"/>
  <c r="E54" i="36"/>
  <c r="E85" i="36"/>
  <c r="E87" i="36"/>
  <c r="E96" i="36"/>
  <c r="E102" i="36"/>
  <c r="E103" i="36" s="1"/>
  <c r="E104" i="36"/>
  <c r="E104" i="35"/>
  <c r="E37" i="35"/>
  <c r="E38" i="35"/>
  <c r="D40" i="35"/>
  <c r="E49" i="35"/>
  <c r="E51" i="35"/>
  <c r="E53" i="35"/>
  <c r="D88" i="35"/>
  <c r="D101" i="35"/>
  <c r="D103" i="35"/>
  <c r="E104" i="34"/>
  <c r="E37" i="34"/>
  <c r="E38" i="34"/>
  <c r="E49" i="34"/>
  <c r="E51" i="34"/>
  <c r="E53" i="34"/>
  <c r="D88" i="34"/>
  <c r="D101" i="34"/>
  <c r="D103" i="34"/>
  <c r="E104" i="32"/>
  <c r="E37" i="32"/>
  <c r="E38" i="32"/>
  <c r="D40" i="32"/>
  <c r="E49" i="32"/>
  <c r="E51" i="32"/>
  <c r="E53" i="32"/>
  <c r="D88" i="32"/>
  <c r="D103" i="32"/>
  <c r="E96" i="33" l="1"/>
  <c r="E87" i="33"/>
  <c r="E85" i="33"/>
  <c r="E86" i="33" s="1"/>
  <c r="E88" i="34"/>
  <c r="E90" i="36"/>
  <c r="E88" i="35"/>
  <c r="E88" i="32"/>
  <c r="E56" i="33"/>
  <c r="E79" i="33" s="1"/>
  <c r="E56" i="35"/>
  <c r="E79" i="35" s="1"/>
  <c r="E56" i="34"/>
  <c r="E79" i="34" s="1"/>
  <c r="E56" i="32"/>
  <c r="E79" i="32" s="1"/>
  <c r="E90" i="33"/>
  <c r="E40" i="33"/>
  <c r="E39" i="33"/>
  <c r="E86" i="36"/>
  <c r="E56" i="36"/>
  <c r="E79" i="36" s="1"/>
  <c r="E89" i="36"/>
  <c r="E88" i="36"/>
  <c r="E40" i="36"/>
  <c r="E39" i="36"/>
  <c r="E90" i="35"/>
  <c r="E40" i="35"/>
  <c r="E39" i="35"/>
  <c r="E90" i="34"/>
  <c r="E40" i="34"/>
  <c r="E39" i="34"/>
  <c r="E90" i="32"/>
  <c r="E91" i="32" s="1"/>
  <c r="E146" i="32" s="1"/>
  <c r="E40" i="32"/>
  <c r="E39" i="32"/>
  <c r="E91" i="34" l="1"/>
  <c r="E97" i="34" s="1"/>
  <c r="E89" i="33"/>
  <c r="E88" i="33"/>
  <c r="E91" i="33" s="1"/>
  <c r="E91" i="35"/>
  <c r="E97" i="35" s="1"/>
  <c r="E41" i="33"/>
  <c r="E78" i="33" s="1"/>
  <c r="E81" i="33" s="1"/>
  <c r="E145" i="33" s="1"/>
  <c r="E41" i="36"/>
  <c r="E78" i="36" s="1"/>
  <c r="E81" i="36" s="1"/>
  <c r="E145" i="36" s="1"/>
  <c r="E91" i="36"/>
  <c r="E97" i="36" s="1"/>
  <c r="E41" i="35"/>
  <c r="E78" i="35" s="1"/>
  <c r="E81" i="35" s="1"/>
  <c r="E145" i="35" s="1"/>
  <c r="E41" i="34"/>
  <c r="E78" i="34" s="1"/>
  <c r="E81" i="34" s="1"/>
  <c r="E145" i="34" s="1"/>
  <c r="E41" i="32"/>
  <c r="E78" i="32" s="1"/>
  <c r="E81" i="32" s="1"/>
  <c r="E145" i="32" s="1"/>
  <c r="E98" i="32"/>
  <c r="E100" i="32"/>
  <c r="E97" i="32"/>
  <c r="E99" i="32"/>
  <c r="E98" i="35" l="1"/>
  <c r="E99" i="35"/>
  <c r="E98" i="34"/>
  <c r="E146" i="34"/>
  <c r="E99" i="34"/>
  <c r="E100" i="34"/>
  <c r="E100" i="33"/>
  <c r="E98" i="33"/>
  <c r="E146" i="33"/>
  <c r="E99" i="33"/>
  <c r="E97" i="33"/>
  <c r="E100" i="35"/>
  <c r="E146" i="35"/>
  <c r="E146" i="36"/>
  <c r="E100" i="36"/>
  <c r="E99" i="36"/>
  <c r="E98" i="36"/>
  <c r="E101" i="32"/>
  <c r="E105" i="32" s="1"/>
  <c r="E115" i="32" s="1"/>
  <c r="E117" i="32" s="1"/>
  <c r="E147" i="32" s="1"/>
  <c r="E149" i="32" s="1"/>
  <c r="E101" i="33" l="1"/>
  <c r="E105" i="33" s="1"/>
  <c r="E115" i="33" s="1"/>
  <c r="E117" i="33" s="1"/>
  <c r="E147" i="33" s="1"/>
  <c r="E149" i="33" s="1"/>
  <c r="E129" i="33" s="1"/>
  <c r="E130" i="33" s="1"/>
  <c r="E101" i="35"/>
  <c r="E105" i="35" s="1"/>
  <c r="E115" i="35" s="1"/>
  <c r="E117" i="35" s="1"/>
  <c r="E147" i="35" s="1"/>
  <c r="E149" i="35" s="1"/>
  <c r="E129" i="35" s="1"/>
  <c r="E130" i="35" s="1"/>
  <c r="E101" i="34"/>
  <c r="E105" i="34" s="1"/>
  <c r="E115" i="34" s="1"/>
  <c r="E117" i="34" s="1"/>
  <c r="E147" i="34" s="1"/>
  <c r="E149" i="34" s="1"/>
  <c r="E129" i="34" s="1"/>
  <c r="E130" i="34" s="1"/>
  <c r="E101" i="36"/>
  <c r="E105" i="36" s="1"/>
  <c r="E115" i="36" s="1"/>
  <c r="E117" i="36" s="1"/>
  <c r="E147" i="36" s="1"/>
  <c r="E149" i="36" s="1"/>
  <c r="E129" i="36" s="1"/>
  <c r="E130" i="36" s="1"/>
  <c r="E129" i="32"/>
  <c r="E133" i="33" l="1"/>
  <c r="E136" i="33"/>
  <c r="E135" i="33" s="1"/>
  <c r="E134" i="33"/>
  <c r="E136" i="36"/>
  <c r="E134" i="36"/>
  <c r="E133" i="36"/>
  <c r="E133" i="35"/>
  <c r="E136" i="35"/>
  <c r="E135" i="35" s="1"/>
  <c r="E134" i="35"/>
  <c r="E133" i="34"/>
  <c r="E136" i="34"/>
  <c r="E134" i="34"/>
  <c r="E130" i="32"/>
  <c r="E133" i="32" s="1"/>
  <c r="E138" i="33" l="1"/>
  <c r="E150" i="33" s="1"/>
  <c r="E151" i="33" s="1"/>
  <c r="D11" i="25" s="1"/>
  <c r="F11" i="25" s="1"/>
  <c r="G11" i="25" s="1"/>
  <c r="E138" i="36"/>
  <c r="E150" i="36" s="1"/>
  <c r="E151" i="36" s="1"/>
  <c r="D10" i="25" s="1"/>
  <c r="F10" i="25" s="1"/>
  <c r="G10" i="25" s="1"/>
  <c r="E138" i="35"/>
  <c r="E150" i="35" s="1"/>
  <c r="E151" i="35" s="1"/>
  <c r="D9" i="25" s="1"/>
  <c r="F9" i="25" s="1"/>
  <c r="G9" i="25" s="1"/>
  <c r="E138" i="34"/>
  <c r="E150" i="34" s="1"/>
  <c r="E151" i="34" s="1"/>
  <c r="D8" i="25" s="1"/>
  <c r="F8" i="25" s="1"/>
  <c r="G8" i="25" s="1"/>
  <c r="E136" i="32"/>
  <c r="E135" i="32" s="1"/>
  <c r="E134" i="32"/>
  <c r="E138" i="32" l="1"/>
  <c r="E150" i="32" s="1"/>
  <c r="E151" i="32" s="1"/>
  <c r="D7" i="25" s="1"/>
  <c r="F7" i="25" s="1"/>
  <c r="F12" i="25" l="1"/>
  <c r="G12" i="25" s="1"/>
  <c r="G7" i="25"/>
  <c r="F16" i="25" l="1"/>
  <c r="F14" i="25"/>
</calcChain>
</file>

<file path=xl/comments1.xml><?xml version="1.0" encoding="utf-8"?>
<comments xmlns="http://schemas.openxmlformats.org/spreadsheetml/2006/main">
  <authors>
    <author>SEGES</author>
  </authors>
  <commentList>
    <comment ref="C63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64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comments2.xml><?xml version="1.0" encoding="utf-8"?>
<comments xmlns="http://schemas.openxmlformats.org/spreadsheetml/2006/main">
  <authors>
    <author>SEGES</author>
  </authors>
  <commentList>
    <comment ref="C63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64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comments3.xml><?xml version="1.0" encoding="utf-8"?>
<comments xmlns="http://schemas.openxmlformats.org/spreadsheetml/2006/main">
  <authors>
    <author>SEGES</author>
  </authors>
  <commentList>
    <comment ref="C63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64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comments4.xml><?xml version="1.0" encoding="utf-8"?>
<comments xmlns="http://schemas.openxmlformats.org/spreadsheetml/2006/main">
  <authors>
    <author>SEGES</author>
  </authors>
  <commentList>
    <comment ref="C63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64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comments5.xml><?xml version="1.0" encoding="utf-8"?>
<comments xmlns="http://schemas.openxmlformats.org/spreadsheetml/2006/main">
  <authors>
    <author>SEGES</author>
  </authors>
  <commentList>
    <comment ref="C63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64" authorId="0" shapeId="0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sharedStrings.xml><?xml version="1.0" encoding="utf-8"?>
<sst xmlns="http://schemas.openxmlformats.org/spreadsheetml/2006/main" count="1357" uniqueCount="285">
  <si>
    <t>B</t>
  </si>
  <si>
    <t>C</t>
  </si>
  <si>
    <t>D</t>
  </si>
  <si>
    <t>Nº de meses de execução contratual</t>
  </si>
  <si>
    <t>MÓDULO 1 :   COMPOSIÇÃO DA REMUNERAÇÃO</t>
  </si>
  <si>
    <t>Composição da Remuneração</t>
  </si>
  <si>
    <t>Valor (R$)</t>
  </si>
  <si>
    <t>A</t>
  </si>
  <si>
    <t>E</t>
  </si>
  <si>
    <t>F</t>
  </si>
  <si>
    <t>G</t>
  </si>
  <si>
    <t>H</t>
  </si>
  <si>
    <t>I</t>
  </si>
  <si>
    <t>TOTAL DA REMUNERAÇÃO (A+B+C+D+E+F+G+H+I+J+L)</t>
  </si>
  <si>
    <t>MÓDULO 2: ENCARGOS E BENEFÍCIOS ANUAIS, MENSAIS E DIÁRIOS</t>
  </si>
  <si>
    <t>SUBMÓDULO 2.1: 13º (décimo terceiro) Salário, Férias e Adicional de Férias</t>
  </si>
  <si>
    <t>2.1</t>
  </si>
  <si>
    <t>13º (décimo terceiro) Salário, Férias e Adicional de Férias</t>
  </si>
  <si>
    <t>SUBTOTAL (A+B)</t>
  </si>
  <si>
    <t>TOTAL DE 13º (DÉCIMO TERCEIRO) SALÁRIO, FÉRIAS E ADICIONAL DE FÉRIAS (A+B+C)</t>
  </si>
  <si>
    <t>SUBMÓDULO 2.2: Encargos Previdenciários (GPS), Fundo de Garantia por Tempo de Serviço (FGTS) e outras contribuições.</t>
  </si>
  <si>
    <t>2.2</t>
  </si>
  <si>
    <t>GPS, FGTS e outras contribuições</t>
  </si>
  <si>
    <t>Percentual (%)</t>
  </si>
  <si>
    <t>Salário Educação</t>
  </si>
  <si>
    <t>SESC ou SESI</t>
  </si>
  <si>
    <t>SEBRAE</t>
  </si>
  <si>
    <t>INCRA</t>
  </si>
  <si>
    <t>FGTS</t>
  </si>
  <si>
    <t>TOTAL GPS, FGTS E OUTRAS CONTRIBUIÇÕES (A+B+C+D+E+F+G+H)</t>
  </si>
  <si>
    <t>SUBMÓDULO 2.3: Benefícios Mensais e Diários</t>
  </si>
  <si>
    <t>Benefícios  Mensais e Diários</t>
  </si>
  <si>
    <t>TOTAL BENEFÍCIOS  MENSAIS E DIÁRIOS (A+B+C+D+E+F+G)</t>
  </si>
  <si>
    <t>Quadro-Resumo do Módulo 2 - Encargos e Benefícios anuais, mensais e diários</t>
  </si>
  <si>
    <t>Encargos e Benefícios Anuais, Mensais e Diários</t>
  </si>
  <si>
    <t>2.3</t>
  </si>
  <si>
    <t>TOTAL ENCARGOS BENEFÍCIOS ANUAIS, MENSAIS E DIÁRIOS</t>
  </si>
  <si>
    <t>MÓDULO 3: PROVISÃO PARA RESCISÃO</t>
  </si>
  <si>
    <t>Provisão para Rescisão</t>
  </si>
  <si>
    <t>TOTAL PROVISÃO PARA RESCISÃO</t>
  </si>
  <si>
    <t>MÓDULO 4: CUSTO DE REPOSIÇÃO DE PROFISSIONAL AUSENTE</t>
  </si>
  <si>
    <t>SUBMÓDULO 4.1: Ausências legais</t>
  </si>
  <si>
    <t>4.1</t>
  </si>
  <si>
    <t>Ausências Legais</t>
  </si>
  <si>
    <t>SUBMÓDULO 4.2: Intrajornada</t>
  </si>
  <si>
    <t>4.2</t>
  </si>
  <si>
    <t>Intrajornada</t>
  </si>
  <si>
    <t>TOTAL INTRAJORNADA (A)</t>
  </si>
  <si>
    <t>Quadro-Resumo do Módulo 4 - Custo de Reposição do Profissional Ausente</t>
  </si>
  <si>
    <t>Ausências legais</t>
  </si>
  <si>
    <t>MÓDULO 5: INSUMOS DIVERSOS</t>
  </si>
  <si>
    <t>Insumos Diversos</t>
  </si>
  <si>
    <t>TOTAL DE INSUMOS DIVERSOS</t>
  </si>
  <si>
    <t>MÓDULO 6: CUSTOS INDIRETOS, TRIBUTOS E LUCRO</t>
  </si>
  <si>
    <t>Custos Indiretos, Tributos e Lucro</t>
  </si>
  <si>
    <t>%</t>
  </si>
  <si>
    <t xml:space="preserve">Custos Indiretos        </t>
  </si>
  <si>
    <t>Lucro</t>
  </si>
  <si>
    <t>Tributos</t>
  </si>
  <si>
    <t>C.3   Tributos Municipais</t>
  </si>
  <si>
    <t xml:space="preserve">          C.3.1 - ISS          </t>
  </si>
  <si>
    <t>TOTAL</t>
  </si>
  <si>
    <t>2 -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</si>
  <si>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</si>
  <si>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</si>
  <si>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</si>
  <si>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</si>
  <si>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</si>
  <si>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4 -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</si>
  <si>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</si>
  <si>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</si>
  <si>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</si>
  <si>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</si>
  <si>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TOTAL AUSÊNCIAS LEGAIS (A+B+C+D+E+F+G+H+I)</t>
  </si>
  <si>
    <t>SENAI ou SENAC</t>
  </si>
  <si>
    <t>Substituição no intervalo para repouso e alimentação (intrajornada)</t>
  </si>
  <si>
    <t>C.1 Tributos Federais</t>
  </si>
  <si>
    <t>INSS (no caso de optante pela desoneração, zerar esse item e incluir no Módulo 6)</t>
  </si>
  <si>
    <r>
      <t>Adicional  de periculosidade -</t>
    </r>
    <r>
      <rPr>
        <sz val="9"/>
        <color rgb="FF000000"/>
        <rFont val="Arial"/>
        <family val="2"/>
      </rPr>
      <t xml:space="preserve"> (30% do salário base)</t>
    </r>
  </si>
  <si>
    <r>
      <t xml:space="preserve">Adicional  de insalubridade - </t>
    </r>
    <r>
      <rPr>
        <sz val="9"/>
        <color rgb="FF000000"/>
        <rFont val="Arial"/>
        <family val="2"/>
      </rPr>
      <t>(10%, 20% ou 40% do salário mínimo)</t>
    </r>
  </si>
  <si>
    <r>
      <t xml:space="preserve">Incidência do submódulo 2.2 no 13º, férias e adicional de férias - </t>
    </r>
    <r>
      <rPr>
        <b/>
        <sz val="9"/>
        <color rgb="FF000000"/>
        <rFont val="Arial"/>
        <family val="2"/>
      </rPr>
      <t>(A+B)x%do submódulo 2.2</t>
    </r>
  </si>
  <si>
    <r>
      <rPr>
        <b/>
        <sz val="9"/>
        <color rgb="FF000000"/>
        <rFont val="Arial"/>
        <family val="2"/>
      </rPr>
      <t xml:space="preserve">Incidência do FGTS sobre o Aviso Prévio Indenizado - </t>
    </r>
    <r>
      <rPr>
        <sz val="9"/>
        <color rgb="FF000000"/>
        <rFont val="Arial"/>
        <family val="2"/>
      </rPr>
      <t>(Aviso Prévio Indenizado * 8% FGTS)</t>
    </r>
  </si>
  <si>
    <r>
      <t xml:space="preserve">Aviso Prévio Trabalhado - </t>
    </r>
    <r>
      <rPr>
        <sz val="9"/>
        <color rgb="FF000000"/>
        <rFont val="Arial"/>
        <family val="2"/>
      </rPr>
      <t>(REM/12)/30)x7)x100%</t>
    </r>
  </si>
  <si>
    <r>
      <t xml:space="preserve">Incidência dos encargos do submódulo 2.2 sobre o Aviso Prévio
Trabalhado - </t>
    </r>
    <r>
      <rPr>
        <sz val="9"/>
        <color rgb="FF000000"/>
        <rFont val="Arial"/>
        <family val="2"/>
      </rPr>
      <t>(Aviso Prévio Trabalhado) x % do Submódulo 2.2</t>
    </r>
  </si>
  <si>
    <r>
      <t xml:space="preserve">Incidência dos Encargos do Submódulo 2.2 sobre as ausências legais – </t>
    </r>
    <r>
      <rPr>
        <sz val="9"/>
        <color rgb="FF000000"/>
        <rFont val="Arial"/>
        <family val="2"/>
      </rPr>
      <t>(A+B+C+D+E) x % do submódulo 2.2</t>
    </r>
  </si>
  <si>
    <r>
      <t xml:space="preserve">Afastamento Maternidade (Férias pagas ao substituto pelos 120 dias de reposição) - </t>
    </r>
    <r>
      <rPr>
        <sz val="9"/>
        <color rgb="FF000000"/>
        <rFont val="Arial"/>
        <family val="2"/>
      </rPr>
      <t>(((Rem+(Rem ÷ 3)) x (4/12)) ÷ 12) x 1,416%</t>
    </r>
  </si>
  <si>
    <r>
      <t xml:space="preserve">Incidência dos encargos do submódulo 2.2 sobre as férias pagas ao substituto pelos 120 dias de reposição – </t>
    </r>
    <r>
      <rPr>
        <sz val="9"/>
        <color rgb="FF000000"/>
        <rFont val="Arial"/>
        <family val="2"/>
      </rPr>
      <t>(G x % do submódulo 2.2)</t>
    </r>
  </si>
  <si>
    <r>
      <t xml:space="preserve">Incidência do submódulo 2.2 sobre remuneração e 13º salário proporcionais aos 120 dias de reposição - </t>
    </r>
    <r>
      <rPr>
        <sz val="9"/>
        <color rgb="FF000000"/>
        <rFont val="Arial"/>
        <family val="2"/>
      </rPr>
      <t>(((Rem + (Rem ÷ 12)) x (4÷12)) x 1,416%) x % do submódulo 2.2</t>
    </r>
  </si>
  <si>
    <t>PLANILHA ANALÍTICA DE CUSTOS E FORMAÇÃO DE PREÇOS</t>
  </si>
  <si>
    <t>Dados da mão de obra para composição dos custos</t>
  </si>
  <si>
    <t>Piso da Categoria Profissional (Salário Normativo da Categoria)</t>
  </si>
  <si>
    <t>Acordo, Convenção ou Sentença Normativa em Dissídio Coletivo</t>
  </si>
  <si>
    <t>Número do registro do intrumento coletivo no sistema Mediador</t>
  </si>
  <si>
    <t xml:space="preserve">Data base da categoria </t>
  </si>
  <si>
    <t>Serviço</t>
  </si>
  <si>
    <t>Tipo de jornada</t>
  </si>
  <si>
    <t>Outros</t>
  </si>
  <si>
    <t>Nota: Em caso de renovação, o Aviso Prévio Trabalhado torna-se custo não renovável, conforme Lei nº 12506/2011, devendo ser ajustado para o quantitativo de dias proporcional.</t>
  </si>
  <si>
    <r>
      <t xml:space="preserve">Multa do FGTS sobre o Aviso Prévio Trabalhado - </t>
    </r>
    <r>
      <rPr>
        <sz val="9"/>
        <color rgb="FF000000"/>
        <rFont val="Arial"/>
        <family val="2"/>
      </rPr>
      <t>(Aviso Prévio Trabalhado)x40%)x8%)</t>
    </r>
  </si>
  <si>
    <r>
      <t xml:space="preserve"> Os valores </t>
    </r>
    <r>
      <rPr>
        <b/>
        <u/>
        <sz val="8"/>
        <color indexed="8"/>
        <rFont val="Arial"/>
        <family val="2"/>
      </rPr>
      <t>finais</t>
    </r>
    <r>
      <rPr>
        <sz val="8"/>
        <color indexed="8"/>
        <rFont val="Arial"/>
        <family val="2"/>
      </rPr>
      <t xml:space="preserve"> foram arredondados em 2 casas decimais, segundo a Norma ABNT NBR 5891. </t>
    </r>
  </si>
  <si>
    <r>
      <t xml:space="preserve">Outros - </t>
    </r>
    <r>
      <rPr>
        <sz val="9"/>
        <color rgb="FF000000"/>
        <rFont val="Arial"/>
        <family val="2"/>
      </rPr>
      <t>Gratificação POR POSTO (Cláusula XXª CCT)</t>
    </r>
  </si>
  <si>
    <r>
      <t xml:space="preserve">Aviso Prévio Indenizado - </t>
    </r>
    <r>
      <rPr>
        <sz val="9"/>
        <color rgb="FF000000"/>
        <rFont val="Arial"/>
        <family val="2"/>
      </rPr>
      <t>((rem/12)*5,55%)</t>
    </r>
  </si>
  <si>
    <r>
      <t xml:space="preserve">Multa do FGTS - </t>
    </r>
    <r>
      <rPr>
        <sz val="9"/>
        <color rgb="FF000000"/>
        <rFont val="Arial"/>
        <family val="2"/>
      </rPr>
      <t>(Rem+Férias+13º+Adicional de Férias)x8%)x40%)*90%</t>
    </r>
  </si>
  <si>
    <t>Município/UF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</si>
  <si>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 O Módulo 1 refere-se ao valor mensal devido ao empregado pela prestação do serviço no período de 12 meses.</t>
    </r>
  </si>
  <si>
    <r>
      <rPr>
        <b/>
        <sz val="9"/>
        <rFont val="Arial"/>
        <family val="2"/>
      </rPr>
      <t>Nota 1:</t>
    </r>
    <r>
      <rPr>
        <sz val="9"/>
        <rFont val="Arial"/>
        <family val="2"/>
      </rPr>
      <t> Como a planilha de custos e formação de preços é calculada </t>
    </r>
    <r>
      <rPr>
        <u/>
        <sz val="9"/>
        <rFont val="Arial"/>
        <family val="2"/>
      </rPr>
      <t>mensalmente</t>
    </r>
    <r>
      <rPr>
        <sz val="9"/>
        <rFont val="Arial"/>
        <family val="2"/>
      </rPr>
      <t>, provisiona-se proporcionalmente 1/12 (um doze avos) dos valores referentes a gratificação natalina, férias e adicional de férias. </t>
    </r>
    <r>
      <rPr>
        <sz val="9"/>
        <rFont val="Arial"/>
        <family val="2"/>
      </rPr>
      <t>(Redação dada pela Instrução Normativa nº 7, de 2018)</t>
    </r>
  </si>
  <si>
    <r>
      <rPr>
        <b/>
        <sz val="9"/>
        <rFont val="Arial"/>
        <family val="2"/>
      </rPr>
      <t>Nota 2: </t>
    </r>
    <r>
      <rPr>
        <sz val="9"/>
        <rFont val="Arial"/>
        <family val="2"/>
      </rPr>
      <t>O adicional de férias contido no Submódulo 2.1 corresponde a 1/3 (um terço) da remuneração que por sua vez é divido por 12 (doze) conforme Nota 1 acima.</t>
    </r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</si>
  <si>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Os percentuais dos encargos previdenciários, do FGTS e demais contribuições são aqueles estabelecidos pela legislação vigente.</t>
    </r>
  </si>
  <si>
    <r>
      <rPr>
        <b/>
        <sz val="9"/>
        <color rgb="FF000000"/>
        <rFont val="Arial"/>
        <family val="2"/>
      </rPr>
      <t xml:space="preserve">Nota 2: </t>
    </r>
    <r>
      <rPr>
        <sz val="9"/>
        <color rgb="FF000000"/>
        <rFont val="Arial"/>
        <family val="2"/>
      </rPr>
      <t>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</si>
  <si>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 xml:space="preserve">Nota 3: </t>
    </r>
    <r>
      <rPr>
        <sz val="9"/>
        <color rgb="FF000000"/>
        <rFont val="Arial"/>
        <family val="2"/>
      </rPr>
      <t>Esses percentuais incidem sobre o Módulo 1, o Submódulo 2.1. (Redação dada pela Instrução Normativa nº 7, de 2018)</t>
    </r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</si>
  <si>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 valor informado deverá ser o custo real do benefício (descontado o valor eventualmente pago pelo empregado).</t>
    </r>
  </si>
  <si>
    <r>
      <rPr>
        <b/>
        <sz val="9"/>
        <color rgb="FF000000"/>
        <rFont val="Arial"/>
        <family val="2"/>
      </rPr>
      <t>Nota 2:</t>
    </r>
    <r>
      <rPr>
        <sz val="9"/>
        <color rgb="FF000000"/>
        <rFont val="Arial"/>
        <family val="2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</si>
  <si>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</si>
  <si>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r>
      <rPr>
        <b/>
        <sz val="9"/>
        <color rgb="FF000000"/>
        <rFont val="Arial"/>
        <family val="2"/>
      </rPr>
      <t>Nota 1:</t>
    </r>
    <r>
      <rPr>
        <sz val="9"/>
        <color rgb="FF000000"/>
        <rFont val="Arial"/>
        <family val="2"/>
      </rPr>
      <t> Custos Indiretos, Tributos e Lucro por empregado.</t>
    </r>
  </si>
  <si>
    <r>
      <rPr>
        <b/>
        <sz val="9"/>
        <color rgb="FF000000"/>
        <rFont val="Arial"/>
        <family val="2"/>
      </rPr>
      <t>Nota 2: </t>
    </r>
    <r>
      <rPr>
        <sz val="9"/>
        <color rgb="FF000000"/>
        <rFont val="Arial"/>
        <family val="2"/>
      </rPr>
      <t>O valor referente a tributos é obtido aplicando-se o percentual sobre o valor do faturamento.</t>
    </r>
  </si>
  <si>
    <r>
      <t xml:space="preserve">Substituto nas Ausências legais - </t>
    </r>
    <r>
      <rPr>
        <sz val="9"/>
        <color rgb="FF000000"/>
        <rFont val="Arial"/>
        <family val="2"/>
      </rPr>
      <t>(((Módulo 1+Submóduo 2.1 e 2.3 e módulo 3)/30/12)x3 dia</t>
    </r>
  </si>
  <si>
    <r>
      <t xml:space="preserve">Substituto nas Licença paternidade - </t>
    </r>
    <r>
      <rPr>
        <sz val="9"/>
        <color rgb="FF000000"/>
        <rFont val="Arial"/>
        <family val="2"/>
      </rPr>
      <t>(((Módulo 1+Submóduo 2.1 e 2.3 e módulo 3)/30/12)x20 dias)x2%</t>
    </r>
  </si>
  <si>
    <r>
      <t xml:space="preserve">Substituto nas Ausências por acidente de trabalho - </t>
    </r>
    <r>
      <rPr>
        <sz val="9"/>
        <color rgb="FF000000"/>
        <rFont val="Arial"/>
        <family val="2"/>
      </rPr>
      <t>(((Módulo 1+Submóduo 2.1 e 2.3 e módulo 3)/30/12)x30 dias)x8%</t>
    </r>
  </si>
  <si>
    <r>
      <t xml:space="preserve">Substituto em outros afastamentos – Ex. Ausência por doença - </t>
    </r>
    <r>
      <rPr>
        <sz val="9"/>
        <color rgb="FF000000"/>
        <rFont val="Arial"/>
        <family val="2"/>
      </rPr>
      <t>((Módulo 1+Submóduo 2.1 e 2.3 e módulo 3)/30/12)x5 diasx40%</t>
    </r>
  </si>
  <si>
    <t>Data de apresentação da proposta - sessão pública de abertura do Pregão Eletrônico. (dia/mês/ano)</t>
  </si>
  <si>
    <t>Nota 3: As férias estão orçadas no submódulo 4.1.</t>
  </si>
  <si>
    <t>RAT Ajustado (RAT x FAP)</t>
  </si>
  <si>
    <r>
      <t xml:space="preserve">Transporte - </t>
    </r>
    <r>
      <rPr>
        <sz val="9"/>
        <color rgb="FF000000"/>
        <rFont val="Arial"/>
        <family val="2"/>
      </rPr>
      <t>(valor do VT*2*numero de dias trabalhados)-(salário base*6%)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-  CCT</t>
    </r>
  </si>
  <si>
    <t>Outros Benefícios</t>
  </si>
  <si>
    <t xml:space="preserve">        C.1.1  PIS </t>
  </si>
  <si>
    <t xml:space="preserve">        C.1.2 COFINS </t>
  </si>
  <si>
    <t>C.2  Contribuição Previdenciária sobre a Receita Bruta (CPRB), caso benificiada pela desoneração</t>
  </si>
  <si>
    <r>
      <t xml:space="preserve">Salário Base </t>
    </r>
    <r>
      <rPr>
        <sz val="9"/>
        <color rgb="FF000000"/>
        <rFont val="Arial"/>
        <family val="2"/>
      </rPr>
      <t>(Cláusula xº CCT)</t>
    </r>
  </si>
  <si>
    <t>Este modelo não é de uso obrigatório pelo licitante e também não está isento de erros, os quais poderão ser identificados e sanados durante a Sessão Pública.</t>
  </si>
  <si>
    <t>Tendo em vista as peculiaridades desta contratação, apresentam-se os esclarecimentos referentes ao preenchimento da planilha de custos e formação de preços, os quais deverão ser observados pela empresa licitante melhor classificada quando da elaboração de suas propostas de preço:</t>
  </si>
  <si>
    <t>Para a elaboração da planilha de custos e formação de preços, considerar o piso salarial estabelecido na(s) convenção(ões) coletiva(s) de trabalho do(s) sindicato(s) dos trabalhadores envolvidos na prestação de serviços ora terceirizados, vigentes neste ano no estado em que os serviços serão prestados.</t>
  </si>
  <si>
    <t>A licitante deverá apresentar planilha em Excel com as fórmulas (memória de cálculo) explicitadas, células não bloqueadas e não utilizar a função truncar.</t>
  </si>
  <si>
    <t>As planilhas deverão ser individualizadas por tipo de posto (um em cada aba), no entanto, a proposta para a contratação terá que ser consolidada.</t>
  </si>
  <si>
    <t>A licitante deverá apresentar a planilha de custos e formação de preços com base na Convenção Coletiva de Trabalho do local da prestação de serviço, em atendimento ao Princípio da Territorialidade, indicando a convenção coletiva de trabalho ou norma coletiva a que esteja obrigada (atividade preponderante da empresa).</t>
  </si>
  <si>
    <t>Os salários a serem pagos serão aqueles apresentados na proposta da licitante vencedora, não podendo ser inferiores aos da norma coletiva a que a licitante estiver obrigada.</t>
  </si>
  <si>
    <t>No módulo 2.1 - Ao invés de férias e adicional de férias deve ser registrado na planilha somente o adicional de férias com percentual de 2,78%.</t>
  </si>
  <si>
    <t>A cobertura de férias do submódulo 4.1 deverá ser orçada com 8,33%</t>
  </si>
  <si>
    <t>A base de incidência do submódulo 4.1 é o Módulo 1.</t>
  </si>
  <si>
    <t>Incluir no final do submódulo 4.1 linha para explicitar a incidência do submódulo 2.2 sobre o submódulo 4.1</t>
  </si>
  <si>
    <t>O LDI (Lucros e Despesas Indiretas) constantes das planilhas de composição de custos e formação de preços englobam o lucro e as despesas administrativas e operacionais (Acordão 2.369/2011 - TCU- Plenário).</t>
  </si>
  <si>
    <t>Eventuais custos não previstos expressamente na planilha devem ser cobertos pelos Custos Indiretos.</t>
  </si>
  <si>
    <t>A licitante deve preencher a linha SAT = RAT x FAP, a ser comprovado mediante apresentação da Guia de Recolhimento do FGTS e de Informações à Previdência Social - GFIP  ou FapWEB ou outro documento apto a fazê-lo.</t>
  </si>
  <si>
    <t>A Licitante optante pelo regime do lucro real deverá apresentar a Escrituração Fiscal Digital Contribuições - EFD para comprovação do regime tributário.</t>
  </si>
  <si>
    <t>A licitante deve elaborar sua proposta/planilha com base no regime de tributação ao qual estará submetida durante a execução do contrato, devendo apresentar a Declaração de débitos e créditos Tributários Federais para a comprovação da alíquota efetiva de PIS e COFINS.</t>
  </si>
  <si>
    <t>A licitante deve apresentar a Escrituração Fiscal Digital Contribuições - EFD para comprovação do regime tributário.</t>
  </si>
  <si>
    <t>Para fins de cálculo dos benefícios mensais e diários considera-se 21 dias efetivamente trabalhados pelos empregados no mês para serviços executados de 2º a 6º feira.</t>
  </si>
  <si>
    <t>Caso a proposta da licitante apresente eventuais equívocos o pregoeiro fixará prazo para ajuste da proposta, conforme previsto em edital.</t>
  </si>
  <si>
    <t>O não atendimento à solicitação do pregoeiro no prazo fixado, ou a recusa em fazê-lo, implica na desclassificação da proposta.</t>
  </si>
  <si>
    <t>Os ajustes da proposta não poderão implicar aumento do seu valor global.</t>
  </si>
  <si>
    <t>Auxiliar de Limpeza</t>
  </si>
  <si>
    <t>Copeira</t>
  </si>
  <si>
    <t>Recepcionista</t>
  </si>
  <si>
    <t>Controlador de Acesso</t>
  </si>
  <si>
    <t>Auxiliar de Manutenção</t>
  </si>
  <si>
    <t>Auxiliar de limpeza</t>
  </si>
  <si>
    <t>Controlador de acesso</t>
  </si>
  <si>
    <t>Auxiliar de manutenção</t>
  </si>
  <si>
    <t>PROFISSIONAL</t>
  </si>
  <si>
    <t>QUANTIDADE</t>
  </si>
  <si>
    <t>VALOR UNITÁRIO</t>
  </si>
  <si>
    <r>
      <rPr>
        <b/>
        <sz val="9"/>
        <color rgb="FF000000"/>
        <rFont val="Arial"/>
        <family val="2"/>
      </rPr>
      <t>Folga Trabalhada</t>
    </r>
    <r>
      <rPr>
        <sz val="9"/>
        <color rgb="FF000000"/>
        <rFont val="Arial"/>
        <family val="2"/>
      </rPr>
      <t xml:space="preserve"> - ((salário base/220)*100%)) - 10 horas</t>
    </r>
  </si>
  <si>
    <r>
      <rPr>
        <b/>
        <sz val="9"/>
        <rFont val="Arial"/>
        <family val="2"/>
      </rPr>
      <t xml:space="preserve">FATO GERADOR </t>
    </r>
    <r>
      <rPr>
        <sz val="9"/>
        <rFont val="Arial"/>
        <family val="2"/>
      </rPr>
      <t>- Inciso V do Art. 121 - Lei Federal nº 14.133, de 1º de abril de 2021</t>
    </r>
  </si>
  <si>
    <t>Processo 052/2024  -   Pregão Eletrônico n. xxx/2024</t>
  </si>
  <si>
    <r>
      <t xml:space="preserve">Vale-refeição - </t>
    </r>
    <r>
      <rPr>
        <sz val="9"/>
        <color rgb="FF000000"/>
        <rFont val="Arial"/>
        <family val="2"/>
      </rPr>
      <t>CCT</t>
    </r>
  </si>
  <si>
    <r>
      <t xml:space="preserve">(-) Desconto do vale-refeição  - </t>
    </r>
    <r>
      <rPr>
        <sz val="9"/>
        <color rgb="FFFF0000"/>
        <rFont val="Arial"/>
        <family val="2"/>
      </rPr>
      <t>CCT</t>
    </r>
  </si>
  <si>
    <t>Vale-alimentação - CCT</t>
  </si>
  <si>
    <t>UNIFORME / EQUIPAMENTOS DE PROTEÇÃO INDIVIDUAL</t>
  </si>
  <si>
    <t>Categoria</t>
  </si>
  <si>
    <t>Item</t>
  </si>
  <si>
    <t>Descrição</t>
  </si>
  <si>
    <t>Unidade</t>
  </si>
  <si>
    <t>Qdade.</t>
  </si>
  <si>
    <t>Valor Unitário</t>
  </si>
  <si>
    <t>Valor Total</t>
  </si>
  <si>
    <t>Calça</t>
  </si>
  <si>
    <t>Camiseta</t>
  </si>
  <si>
    <t>Meia</t>
  </si>
  <si>
    <t>Par</t>
  </si>
  <si>
    <t>Botina</t>
  </si>
  <si>
    <t>Bota de borracha</t>
  </si>
  <si>
    <t>Protetor auricular</t>
  </si>
  <si>
    <t>Máscara PF1</t>
  </si>
  <si>
    <t>Óculos de segurança</t>
  </si>
  <si>
    <t>Crachá</t>
  </si>
  <si>
    <t>VALOR MENSAL POR FUNCIONÁRIO</t>
  </si>
  <si>
    <t>CONSIDERADOS TODOS OS FATOS GERADORES</t>
  </si>
  <si>
    <t>VALOR MENSAL DO CONTRATO</t>
  </si>
  <si>
    <t>VALOR ANUAL DO CONTRATO</t>
  </si>
  <si>
    <t>Vale-Alimentação - CCT</t>
  </si>
  <si>
    <t>Auxílio Saúde - CCT</t>
  </si>
  <si>
    <t>Seguro de Vida - CCT</t>
  </si>
  <si>
    <r>
      <t>Auxílio Creche - CCT -</t>
    </r>
    <r>
      <rPr>
        <sz val="9"/>
        <color rgb="FF000000"/>
        <rFont val="Arial"/>
        <family val="2"/>
      </rPr>
      <t xml:space="preserve"> ((salário mínimo*30%)*incididência*meses do benefício)/12</t>
    </r>
  </si>
  <si>
    <t>Calça social</t>
  </si>
  <si>
    <t>auxiliar de limpeza</t>
  </si>
  <si>
    <t>Luva de borracha</t>
  </si>
  <si>
    <t xml:space="preserve">Jaqueta </t>
  </si>
  <si>
    <t>Blusa de frio - "lã"</t>
  </si>
  <si>
    <t>Avental bata</t>
  </si>
  <si>
    <t>Consideram-se 10 meses de uso sem substituição de peças</t>
  </si>
  <si>
    <t>recepcionista</t>
  </si>
  <si>
    <t>Camisa</t>
  </si>
  <si>
    <t>Blazer</t>
  </si>
  <si>
    <t>Sapato social</t>
  </si>
  <si>
    <t>Meia social</t>
  </si>
  <si>
    <t>Echarpe</t>
  </si>
  <si>
    <t>controlador de acesso</t>
  </si>
  <si>
    <t>Paletó</t>
  </si>
  <si>
    <t>copeira</t>
  </si>
  <si>
    <t>Touca</t>
  </si>
  <si>
    <t>auxiliar de manutenção</t>
  </si>
  <si>
    <t>Botina com biqueira</t>
  </si>
  <si>
    <t>Luva pigmentada</t>
  </si>
  <si>
    <t>Capacete construção</t>
  </si>
  <si>
    <t>Filtro solar</t>
  </si>
  <si>
    <t>Frasco</t>
  </si>
  <si>
    <t>Cinto</t>
  </si>
  <si>
    <t>Jaqueta</t>
  </si>
  <si>
    <t>FERRAMENTAS E MATERIAIS DIVERSOS</t>
  </si>
  <si>
    <t>Chapéu</t>
  </si>
  <si>
    <t>Alicate Universal - Eletricista</t>
  </si>
  <si>
    <t>Martelo Unha</t>
  </si>
  <si>
    <t xml:space="preserve">Marreta </t>
  </si>
  <si>
    <t>Talhadeira Aço Cromado Grande</t>
  </si>
  <si>
    <t>Talhadeira Aço Cromado Pequena</t>
  </si>
  <si>
    <t>Ponteiro Aço Cromado Grande</t>
  </si>
  <si>
    <t>Ponteiro Aço Cromado Pequena</t>
  </si>
  <si>
    <t xml:space="preserve">Torques Armador </t>
  </si>
  <si>
    <t>Arco de Serra Fixo</t>
  </si>
  <si>
    <t>Serra Starret 24 dentes</t>
  </si>
  <si>
    <t>Chave Grinfo</t>
  </si>
  <si>
    <t>Chave Ajustável Inglesa</t>
  </si>
  <si>
    <t xml:space="preserve">Alicate de Pressão </t>
  </si>
  <si>
    <t>Chave de Fenda com isolamento</t>
  </si>
  <si>
    <t>Trena 5 metros</t>
  </si>
  <si>
    <t>Jogo Chave Combinada 12 peças</t>
  </si>
  <si>
    <t>8 Pol x 1000V</t>
  </si>
  <si>
    <t>29mm</t>
  </si>
  <si>
    <t>1 kg</t>
  </si>
  <si>
    <t>3/4" x 12"</t>
  </si>
  <si>
    <t>1/2 x 12"</t>
  </si>
  <si>
    <t>12"</t>
  </si>
  <si>
    <t>12"x300mm</t>
  </si>
  <si>
    <t>60mmx300mm</t>
  </si>
  <si>
    <t>12" x 300mm</t>
  </si>
  <si>
    <t>10"</t>
  </si>
  <si>
    <t>1/4 x 6"</t>
  </si>
  <si>
    <t>5x18mm</t>
  </si>
  <si>
    <t>8mm a 22mm</t>
  </si>
  <si>
    <t>Medida</t>
  </si>
  <si>
    <t>Quantidade.</t>
  </si>
  <si>
    <t>Chave Philips com isolamento</t>
  </si>
  <si>
    <t>VALOR TOTAL POR ANO</t>
  </si>
  <si>
    <t>VALORES UNITÁRIOS E TOTAIS</t>
  </si>
  <si>
    <t xml:space="preserve">RESUMO DE VALORES POR ITEM </t>
  </si>
  <si>
    <t>CONSIDERADAS HORAS EXTRAS, ADICIONAIS NOTURNOS E FOLGAS REMUNERADAS</t>
  </si>
  <si>
    <t>VALOR MENSAL</t>
  </si>
  <si>
    <t>VALOR ANUAL</t>
  </si>
  <si>
    <r>
      <t>Adicional Horas extras -</t>
    </r>
    <r>
      <rPr>
        <sz val="9"/>
        <color rgb="FF000000"/>
        <rFont val="Arial"/>
        <family val="2"/>
      </rPr>
      <t xml:space="preserve"> [(verbas de natureza salarial/220+((verbas de natureza salarial/ 220)*50%)] * quantidade de horas extras - (15 horas TR)</t>
    </r>
  </si>
  <si>
    <t>44 horas</t>
  </si>
  <si>
    <t>Uniformes/EPI</t>
  </si>
  <si>
    <t>Material de consumo</t>
  </si>
  <si>
    <t>Depreciação de Ferramentas e  Equipamentos</t>
  </si>
  <si>
    <t>44 Horas</t>
  </si>
  <si>
    <t>Depreciação de Ferramentas e  Equipamentos - 15% ao ano</t>
  </si>
  <si>
    <t>Nota: As férias, adicional de férias e 13º do substituto tornam-se custo não renováveis no último ano de vigência do contrato.</t>
  </si>
  <si>
    <r>
      <t xml:space="preserve">Adicional noturno - </t>
    </r>
    <r>
      <rPr>
        <sz val="9"/>
        <color rgb="FF000000"/>
        <rFont val="Arial"/>
        <family val="2"/>
      </rPr>
      <t>(((((Sal. Base+Periculosidade ou insalubridade+gratificações/220)*20%))*qtd horas noturnas)*qtd dias com adicional noturno) - 8 horas</t>
    </r>
  </si>
  <si>
    <r>
      <t xml:space="preserve">Adicional de hora noturna reduzida - </t>
    </r>
    <r>
      <rPr>
        <sz val="9"/>
        <color rgb="FF000000"/>
        <rFont val="Arial"/>
        <family val="2"/>
      </rPr>
      <t>((((salário base + periculosidade ou insalubridade + gratificações) ÷ 220 x quantidade de hora noturna adicional) x 120%)x quantidade de dias trabalhados)  - Cláusula 31ª CCT</t>
    </r>
  </si>
  <si>
    <r>
      <t xml:space="preserve">Reflexo no DSR - </t>
    </r>
    <r>
      <rPr>
        <sz val="9"/>
        <color rgb="FF000000"/>
        <rFont val="Arial"/>
        <family val="2"/>
      </rPr>
      <t>(((valor das horas extras+adicional noturno+folga trabalhada) ÷ nº de dias úteis do mês) x nº DSR do mês)</t>
    </r>
  </si>
  <si>
    <t>13º (décimo terceiro) Salário</t>
  </si>
  <si>
    <t xml:space="preserve">Adicional de Férias </t>
  </si>
  <si>
    <t>Aviso Prévio Indenizado</t>
  </si>
  <si>
    <t xml:space="preserve">Aviso Prévio Trabalhado </t>
  </si>
  <si>
    <t>Multa do FGTS sobre o Aviso Prévio Trabalhado</t>
  </si>
  <si>
    <t xml:space="preserve">Multa do FGTS </t>
  </si>
  <si>
    <t xml:space="preserve">Substituto na cobertura de férias </t>
  </si>
  <si>
    <t>Intervalo Intrajornada</t>
  </si>
  <si>
    <t xml:space="preserve">Intervalo Intrajornada </t>
  </si>
  <si>
    <t>Aviso Prévio Trabalhado</t>
  </si>
  <si>
    <t>Substituto na cobertura de férias</t>
  </si>
  <si>
    <t>Adicional de Férias</t>
  </si>
  <si>
    <t>Os índices, percentuais e fórmulas apresentados nas planilhas têm caráter meramente elucidativo, destinados a auxiliar no preenchimento deste modelo, não sendo, contudo, de observância ou aplicação obrigatória.</t>
  </si>
  <si>
    <t>ANEXO III - PLANILHA DE COMPOSIÇÃO DE PREÇOS</t>
  </si>
  <si>
    <r>
      <t xml:space="preserve">As Horas </t>
    </r>
    <r>
      <rPr>
        <i/>
        <sz val="14"/>
        <color theme="1"/>
        <rFont val="Arial1"/>
      </rPr>
      <t xml:space="preserve">in itinere </t>
    </r>
    <r>
      <rPr>
        <sz val="14"/>
        <color theme="1"/>
        <rFont val="Arial1"/>
      </rPr>
      <t>só serão aceitas se previstas na CCT. Ressalta-se a necessidade de fornecimento de transporte fornecido pela empresa que deverá se cotado nos Custos Indiretos.</t>
    </r>
  </si>
  <si>
    <r>
      <t>Quanto aos adicionais de insalubridade e periculosidade, tendo em vista o entendimento da 5ª Turma do Tribunal Superior do Trabalho, na qual </t>
    </r>
    <r>
      <rPr>
        <b/>
        <sz val="14"/>
        <color theme="1"/>
        <rFont val="Arial1"/>
      </rPr>
      <t>não</t>
    </r>
    <r>
      <rPr>
        <sz val="14"/>
        <color theme="1"/>
        <rFont val="Arial1"/>
      </rPr>
      <t xml:space="preserve"> é possível acumular tais adicionais dentro da mesma função e jornada de trabalho, conforme o art. 193 § 2° da CLT. A Contratante, deverá vislumbrar na elaboração da proposta comercial o pagamento de 40% (grau máximo de insalubridade, previsto na Legislação Especial) </t>
    </r>
    <r>
      <rPr>
        <b/>
        <u/>
        <sz val="14"/>
        <color theme="1"/>
        <rFont val="Arial1"/>
      </rPr>
      <t>ou</t>
    </r>
    <r>
      <rPr>
        <sz val="14"/>
        <color theme="1"/>
        <rFont val="Arial1"/>
      </rPr>
      <t xml:space="preserve"> 30% de periculosidade, o que for mais benéfico ao prestador de serviço, sobre os proventos de seus colaboradores.</t>
    </r>
  </si>
  <si>
    <r>
      <t>Após a emissão do Laudo Pericial (que de responsabilidade da empresa, conforme especificado em edital) e a confirmação do percentual de risco na qual os colaboradores estão expostos, se for verificado que o valor devido é </t>
    </r>
    <r>
      <rPr>
        <b/>
        <u/>
        <sz val="14"/>
        <color theme="1"/>
        <rFont val="Arial1"/>
      </rPr>
      <t>inferior</t>
    </r>
    <r>
      <rPr>
        <sz val="14"/>
        <color theme="1"/>
        <rFont val="Arial1"/>
      </rPr>
      <t> ao utilizado na proposta comercial da Contratada, será realizada a supressão por meio de apostilamento.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</si>
</sst>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&quot; &quot;;#,##0.00&quot; &quot;;&quot;-&quot;#&quot; &quot;;&quot; &quot;@&quot; &quot;"/>
    <numFmt numFmtId="166" formatCode="&quot;R$ &quot;#,##0.00"/>
    <numFmt numFmtId="167" formatCode="&quot;R$ &quot;#,##0.00;[Red]&quot;-R$ &quot;#,##0.00"/>
    <numFmt numFmtId="168" formatCode="#,##0.00&quot; &quot;;&quot;(&quot;#,##0.00&quot;)&quot;;&quot;-&quot;#&quot; &quot;;&quot; &quot;@&quot; &quot;"/>
    <numFmt numFmtId="169" formatCode="0.000%"/>
    <numFmt numFmtId="170" formatCode="_(&quot;R$ &quot;* #,##0.00_);_(&quot;R$ &quot;* \(#,##0.00\);_(&quot;R$ &quot;* &quot;-&quot;??_);_(@_)"/>
    <numFmt numFmtId="171" formatCode="_-&quot;R$ &quot;* #,##0.00_-;&quot;-R$ &quot;* #,##0.00_-;_-&quot;R$ &quot;* \-??_-;_-@_-"/>
  </numFmts>
  <fonts count="58">
    <font>
      <sz val="11"/>
      <color theme="1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1"/>
    </font>
    <font>
      <b/>
      <sz val="10"/>
      <color rgb="FF000000"/>
      <name val="Arial1"/>
    </font>
    <font>
      <sz val="10"/>
      <color rgb="FFFFFFFF"/>
      <name val="Arial1"/>
    </font>
    <font>
      <sz val="10"/>
      <color rgb="FFCC0000"/>
      <name val="Arial1"/>
    </font>
    <font>
      <b/>
      <sz val="10"/>
      <color rgb="FFFFFFFF"/>
      <name val="Arial1"/>
    </font>
    <font>
      <i/>
      <sz val="10"/>
      <color rgb="FF808080"/>
      <name val="Arial1"/>
    </font>
    <font>
      <sz val="10"/>
      <color rgb="FF006600"/>
      <name val="Arial1"/>
    </font>
    <font>
      <b/>
      <sz val="24"/>
      <color rgb="FF000000"/>
      <name val="Arial1"/>
    </font>
    <font>
      <sz val="18"/>
      <color rgb="FF000000"/>
      <name val="Arial1"/>
    </font>
    <font>
      <sz val="12"/>
      <color rgb="FF000000"/>
      <name val="Arial1"/>
    </font>
    <font>
      <sz val="10"/>
      <color theme="1"/>
      <name val="Arial"/>
      <family val="2"/>
    </font>
    <font>
      <sz val="10"/>
      <color rgb="FF996600"/>
      <name val="Arial1"/>
    </font>
    <font>
      <sz val="11"/>
      <color rgb="FF000000"/>
      <name val="Calibri"/>
      <family val="2"/>
    </font>
    <font>
      <sz val="10"/>
      <color rgb="FF333333"/>
      <name val="Arial1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Arial1"/>
    </font>
    <font>
      <sz val="9"/>
      <color rgb="FF000000"/>
      <name val="Calibri"/>
      <family val="2"/>
    </font>
    <font>
      <b/>
      <sz val="11"/>
      <color indexed="8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8"/>
      <color indexed="8"/>
      <name val="Arial"/>
      <family val="2"/>
    </font>
    <font>
      <b/>
      <u/>
      <sz val="8"/>
      <color indexed="8"/>
      <name val="Arial"/>
      <family val="2"/>
    </font>
    <font>
      <sz val="11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8"/>
      <color indexed="81"/>
      <name val="Segoe UI"/>
      <family val="2"/>
    </font>
    <font>
      <b/>
      <sz val="8"/>
      <color indexed="81"/>
      <name val="Segoe UI"/>
      <family val="2"/>
    </font>
    <font>
      <u/>
      <sz val="8"/>
      <color indexed="81"/>
      <name val="Segoe UI"/>
      <family val="2"/>
    </font>
    <font>
      <u/>
      <sz val="9"/>
      <name val="Arial"/>
      <family val="2"/>
    </font>
    <font>
      <i/>
      <sz val="9"/>
      <color theme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8"/>
      <color theme="1"/>
      <name val="Arial1"/>
    </font>
    <font>
      <b/>
      <sz val="11"/>
      <color theme="1"/>
      <name val="Arial1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1"/>
    </font>
    <font>
      <b/>
      <sz val="10"/>
      <color indexed="8"/>
      <name val="Cambria"/>
      <family val="1"/>
    </font>
    <font>
      <sz val="10"/>
      <color indexed="8"/>
      <name val="Cambria"/>
      <family val="1"/>
    </font>
    <font>
      <b/>
      <sz val="7"/>
      <color indexed="8"/>
      <name val="Cambria"/>
      <family val="1"/>
    </font>
    <font>
      <sz val="10"/>
      <color theme="1"/>
      <name val="Calibri"/>
      <family val="2"/>
      <scheme val="minor"/>
    </font>
    <font>
      <b/>
      <sz val="18"/>
      <color rgb="FFFF0000"/>
      <name val="Arial1"/>
    </font>
    <font>
      <b/>
      <sz val="28"/>
      <color theme="1"/>
      <name val="Arial1"/>
    </font>
    <font>
      <sz val="14"/>
      <color theme="1"/>
      <name val="Arial1"/>
    </font>
    <font>
      <i/>
      <sz val="14"/>
      <color theme="1"/>
      <name val="Arial1"/>
    </font>
    <font>
      <b/>
      <sz val="14"/>
      <color theme="1"/>
      <name val="Arial1"/>
    </font>
    <font>
      <b/>
      <u/>
      <sz val="14"/>
      <color theme="1"/>
      <name val="Arial1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indexed="63"/>
      </left>
      <right style="thick">
        <color indexed="63"/>
      </right>
      <top style="thick">
        <color indexed="63"/>
      </top>
      <bottom style="thick">
        <color indexed="63"/>
      </bottom>
      <diagonal/>
    </border>
    <border>
      <left style="thick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ck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ck">
        <color indexed="63"/>
      </right>
      <top style="thin">
        <color indexed="63"/>
      </top>
      <bottom/>
      <diagonal/>
    </border>
    <border>
      <left style="thick">
        <color indexed="63"/>
      </left>
      <right style="thick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63"/>
      </top>
      <bottom/>
      <diagonal/>
    </border>
    <border>
      <left style="thick">
        <color indexed="63"/>
      </left>
      <right style="thick">
        <color indexed="63"/>
      </right>
      <top/>
      <bottom style="thick">
        <color indexed="63"/>
      </bottom>
      <diagonal/>
    </border>
    <border>
      <left style="thick">
        <color indexed="63"/>
      </left>
      <right style="thick">
        <color indexed="63"/>
      </right>
      <top style="thick">
        <color indexed="63"/>
      </top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7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6" fillId="2" borderId="0"/>
    <xf numFmtId="0" fontId="6" fillId="3" borderId="0"/>
    <xf numFmtId="0" fontId="5" fillId="4" borderId="0"/>
    <xf numFmtId="0" fontId="7" fillId="5" borderId="0"/>
    <xf numFmtId="0" fontId="8" fillId="6" borderId="0"/>
    <xf numFmtId="165" fontId="4" fillId="0" borderId="0"/>
    <xf numFmtId="9" fontId="4" fillId="0" borderId="0"/>
    <xf numFmtId="0" fontId="9" fillId="0" borderId="0"/>
    <xf numFmtId="0" fontId="10" fillId="7" borderId="0"/>
    <xf numFmtId="0" fontId="11" fillId="0" borderId="0"/>
    <xf numFmtId="0" fontId="12" fillId="0" borderId="0"/>
    <xf numFmtId="0" fontId="13" fillId="0" borderId="0"/>
    <xf numFmtId="165" fontId="4" fillId="0" borderId="0"/>
    <xf numFmtId="168" fontId="14" fillId="0" borderId="0"/>
    <xf numFmtId="168" fontId="4" fillId="0" borderId="0"/>
    <xf numFmtId="0" fontId="15" fillId="8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7" fillId="8" borderId="1"/>
    <xf numFmtId="9" fontId="4" fillId="0" borderId="0"/>
    <xf numFmtId="9" fontId="4" fillId="0" borderId="0"/>
    <xf numFmtId="0" fontId="4" fillId="0" borderId="0"/>
    <xf numFmtId="0" fontId="4" fillId="0" borderId="0"/>
    <xf numFmtId="0" fontId="7" fillId="0" borderId="0"/>
    <xf numFmtId="43" fontId="4" fillId="0" borderId="0" applyFont="0" applyFill="0" applyBorder="0" applyAlignment="0" applyProtection="0"/>
    <xf numFmtId="0" fontId="3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9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41" fillId="0" borderId="0"/>
    <xf numFmtId="0" fontId="16" fillId="0" borderId="0"/>
    <xf numFmtId="44" fontId="16" fillId="0" borderId="0" applyFont="0" applyFill="0" applyBorder="0" applyAlignment="0" applyProtection="0"/>
    <xf numFmtId="0" fontId="2" fillId="0" borderId="0"/>
    <xf numFmtId="170" fontId="41" fillId="0" borderId="0" applyFont="0" applyFill="0" applyBorder="0" applyAlignment="0" applyProtection="0"/>
    <xf numFmtId="44" fontId="42" fillId="0" borderId="0" applyFont="0" applyFill="0" applyBorder="0" applyAlignment="0" applyProtection="0"/>
    <xf numFmtId="0" fontId="16" fillId="0" borderId="0"/>
    <xf numFmtId="44" fontId="40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5" fillId="0" borderId="0"/>
    <xf numFmtId="9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8" fontId="38" fillId="0" borderId="0" applyBorder="0" applyProtection="0"/>
    <xf numFmtId="0" fontId="1" fillId="0" borderId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22" fillId="0" borderId="0" xfId="0" applyFont="1"/>
    <xf numFmtId="0" fontId="18" fillId="0" borderId="0" xfId="20" applyFont="1"/>
    <xf numFmtId="0" fontId="18" fillId="0" borderId="0" xfId="20" applyFont="1" applyAlignment="1">
      <alignment vertical="center"/>
    </xf>
    <xf numFmtId="0" fontId="18" fillId="0" borderId="0" xfId="20" applyFont="1" applyAlignment="1">
      <alignment horizontal="center"/>
    </xf>
    <xf numFmtId="0" fontId="18" fillId="0" borderId="2" xfId="20" applyFont="1" applyBorder="1" applyAlignment="1">
      <alignment horizontal="center" vertical="center" wrapText="1"/>
    </xf>
    <xf numFmtId="0" fontId="18" fillId="0" borderId="6" xfId="20" applyFont="1" applyBorder="1" applyAlignment="1">
      <alignment horizontal="center" vertical="center" wrapText="1"/>
    </xf>
    <xf numFmtId="166" fontId="18" fillId="0" borderId="2" xfId="20" applyNumberFormat="1" applyFont="1" applyBorder="1" applyAlignment="1">
      <alignment horizontal="center" vertical="center" wrapText="1"/>
    </xf>
    <xf numFmtId="166" fontId="18" fillId="0" borderId="0" xfId="20" applyNumberFormat="1" applyFont="1" applyAlignment="1">
      <alignment horizontal="center"/>
    </xf>
    <xf numFmtId="43" fontId="18" fillId="0" borderId="0" xfId="31" applyFont="1" applyAlignment="1">
      <alignment horizontal="center"/>
    </xf>
    <xf numFmtId="166" fontId="18" fillId="0" borderId="0" xfId="20" applyNumberFormat="1" applyFont="1"/>
    <xf numFmtId="0" fontId="18" fillId="9" borderId="2" xfId="20" applyFont="1" applyFill="1" applyBorder="1" applyAlignment="1">
      <alignment horizontal="center" vertical="center" wrapText="1"/>
    </xf>
    <xf numFmtId="166" fontId="20" fillId="9" borderId="2" xfId="20" applyNumberFormat="1" applyFont="1" applyFill="1" applyBorder="1" applyAlignment="1">
      <alignment horizontal="center" vertical="center" wrapText="1"/>
    </xf>
    <xf numFmtId="9" fontId="18" fillId="0" borderId="0" xfId="2" applyFont="1"/>
    <xf numFmtId="0" fontId="18" fillId="0" borderId="2" xfId="20" applyFont="1" applyBorder="1" applyAlignment="1">
      <alignment vertical="center" wrapText="1"/>
    </xf>
    <xf numFmtId="10" fontId="18" fillId="0" borderId="2" xfId="10" applyNumberFormat="1" applyFont="1" applyBorder="1" applyAlignment="1">
      <alignment horizontal="center" vertical="center" wrapText="1"/>
    </xf>
    <xf numFmtId="166" fontId="20" fillId="0" borderId="2" xfId="20" applyNumberFormat="1" applyFont="1" applyBorder="1" applyAlignment="1">
      <alignment horizontal="center" vertical="center" wrapText="1"/>
    </xf>
    <xf numFmtId="0" fontId="20" fillId="9" borderId="2" xfId="20" applyFont="1" applyFill="1" applyBorder="1" applyAlignment="1">
      <alignment vertical="center" wrapText="1"/>
    </xf>
    <xf numFmtId="10" fontId="20" fillId="9" borderId="2" xfId="10" applyNumberFormat="1" applyFont="1" applyFill="1" applyBorder="1" applyAlignment="1">
      <alignment horizontal="center" vertical="center" wrapText="1"/>
    </xf>
    <xf numFmtId="0" fontId="23" fillId="0" borderId="0" xfId="20" applyFont="1"/>
    <xf numFmtId="0" fontId="20" fillId="0" borderId="2" xfId="20" applyFont="1" applyBorder="1" applyAlignment="1">
      <alignment vertical="center" wrapText="1"/>
    </xf>
    <xf numFmtId="10" fontId="18" fillId="0" borderId="0" xfId="2" applyNumberFormat="1" applyFont="1"/>
    <xf numFmtId="10" fontId="18" fillId="0" borderId="2" xfId="2" applyNumberFormat="1" applyFont="1" applyFill="1" applyBorder="1" applyAlignment="1">
      <alignment horizontal="center" vertical="center" wrapText="1"/>
    </xf>
    <xf numFmtId="0" fontId="20" fillId="10" borderId="5" xfId="20" applyFont="1" applyFill="1" applyBorder="1" applyAlignment="1">
      <alignment horizontal="center" vertical="center" wrapText="1"/>
    </xf>
    <xf numFmtId="0" fontId="18" fillId="0" borderId="7" xfId="20" applyFont="1" applyBorder="1" applyAlignment="1">
      <alignment vertical="center" wrapText="1"/>
    </xf>
    <xf numFmtId="10" fontId="18" fillId="0" borderId="6" xfId="20" applyNumberFormat="1" applyFont="1" applyBorder="1" applyAlignment="1">
      <alignment horizontal="center" vertical="center" wrapText="1"/>
    </xf>
    <xf numFmtId="0" fontId="18" fillId="0" borderId="9" xfId="20" applyFont="1" applyBorder="1" applyAlignment="1">
      <alignment vertical="center" wrapText="1"/>
    </xf>
    <xf numFmtId="10" fontId="18" fillId="0" borderId="9" xfId="20" applyNumberFormat="1" applyFont="1" applyBorder="1" applyAlignment="1">
      <alignment horizontal="center" vertical="center" wrapText="1"/>
    </xf>
    <xf numFmtId="44" fontId="18" fillId="0" borderId="10" xfId="1" applyFont="1" applyFill="1" applyBorder="1" applyAlignment="1">
      <alignment horizontal="center" vertical="center" wrapText="1"/>
    </xf>
    <xf numFmtId="0" fontId="18" fillId="0" borderId="11" xfId="20" applyFont="1" applyBorder="1" applyAlignment="1">
      <alignment vertical="center" wrapText="1"/>
    </xf>
    <xf numFmtId="10" fontId="18" fillId="0" borderId="12" xfId="20" applyNumberFormat="1" applyFont="1" applyBorder="1" applyAlignment="1">
      <alignment horizontal="center" vertical="center" wrapText="1"/>
    </xf>
    <xf numFmtId="44" fontId="18" fillId="0" borderId="9" xfId="1" applyFont="1" applyFill="1" applyBorder="1" applyAlignment="1">
      <alignment horizontal="center" vertical="center" wrapText="1"/>
    </xf>
    <xf numFmtId="0" fontId="18" fillId="0" borderId="8" xfId="20" applyFont="1" applyBorder="1" applyAlignment="1">
      <alignment vertical="center" wrapText="1"/>
    </xf>
    <xf numFmtId="166" fontId="20" fillId="10" borderId="5" xfId="20" applyNumberFormat="1" applyFont="1" applyFill="1" applyBorder="1" applyAlignment="1">
      <alignment horizontal="center" vertical="center" wrapText="1"/>
    </xf>
    <xf numFmtId="0" fontId="18" fillId="9" borderId="2" xfId="20" applyFont="1" applyFill="1" applyBorder="1" applyAlignment="1">
      <alignment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10" fontId="18" fillId="0" borderId="0" xfId="2" applyNumberFormat="1" applyFont="1" applyAlignment="1">
      <alignment wrapText="1"/>
    </xf>
    <xf numFmtId="0" fontId="25" fillId="0" borderId="13" xfId="0" applyFont="1" applyBorder="1" applyAlignment="1">
      <alignment horizontal="center" vertical="center"/>
    </xf>
    <xf numFmtId="0" fontId="25" fillId="0" borderId="16" xfId="0" applyFont="1" applyBorder="1" applyAlignment="1">
      <alignment vertical="center"/>
    </xf>
    <xf numFmtId="14" fontId="19" fillId="0" borderId="13" xfId="0" applyNumberFormat="1" applyFont="1" applyBorder="1" applyAlignment="1" applyProtection="1">
      <alignment horizontal="center" vertical="center"/>
      <protection hidden="1"/>
    </xf>
    <xf numFmtId="0" fontId="25" fillId="0" borderId="16" xfId="0" applyFont="1" applyBorder="1" applyAlignment="1">
      <alignment horizontal="left" vertical="center"/>
    </xf>
    <xf numFmtId="0" fontId="25" fillId="0" borderId="17" xfId="0" applyFont="1" applyBorder="1" applyAlignment="1">
      <alignment vertical="center"/>
    </xf>
    <xf numFmtId="0" fontId="20" fillId="0" borderId="18" xfId="20" applyFont="1" applyBorder="1" applyAlignment="1">
      <alignment vertical="center"/>
    </xf>
    <xf numFmtId="0" fontId="25" fillId="0" borderId="16" xfId="0" applyFont="1" applyBorder="1" applyAlignment="1">
      <alignment horizontal="center" vertical="center"/>
    </xf>
    <xf numFmtId="44" fontId="25" fillId="0" borderId="13" xfId="1" applyFont="1" applyBorder="1" applyAlignment="1" applyProtection="1">
      <alignment horizontal="center" vertical="center"/>
      <protection locked="0"/>
    </xf>
    <xf numFmtId="0" fontId="27" fillId="0" borderId="0" xfId="20" applyFont="1"/>
    <xf numFmtId="44" fontId="18" fillId="0" borderId="0" xfId="1" applyFont="1" applyFill="1" applyAlignment="1">
      <alignment horizontal="center"/>
    </xf>
    <xf numFmtId="44" fontId="18" fillId="0" borderId="0" xfId="1" applyFont="1"/>
    <xf numFmtId="166" fontId="32" fillId="0" borderId="2" xfId="20" applyNumberFormat="1" applyFont="1" applyBorder="1" applyAlignment="1">
      <alignment horizontal="center" vertical="center" wrapText="1"/>
    </xf>
    <xf numFmtId="169" fontId="18" fillId="0" borderId="2" xfId="10" applyNumberFormat="1" applyFont="1" applyBorder="1" applyAlignment="1">
      <alignment horizontal="center" vertical="center" wrapText="1"/>
    </xf>
    <xf numFmtId="169" fontId="18" fillId="0" borderId="0" xfId="2" applyNumberFormat="1" applyFont="1"/>
    <xf numFmtId="0" fontId="19" fillId="0" borderId="13" xfId="0" applyFont="1" applyBorder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 wrapText="1"/>
      <protection hidden="1"/>
    </xf>
    <xf numFmtId="10" fontId="18" fillId="0" borderId="0" xfId="20" applyNumberFormat="1" applyFont="1"/>
    <xf numFmtId="167" fontId="18" fillId="0" borderId="2" xfId="20" applyNumberFormat="1" applyFont="1" applyBorder="1" applyAlignment="1">
      <alignment horizontal="center" vertical="center" wrapText="1"/>
    </xf>
    <xf numFmtId="0" fontId="18" fillId="0" borderId="0" xfId="20" applyFont="1" applyAlignment="1">
      <alignment horizontal="left" vertical="center" wrapText="1"/>
    </xf>
    <xf numFmtId="0" fontId="25" fillId="0" borderId="0" xfId="20" applyFont="1"/>
    <xf numFmtId="44" fontId="25" fillId="0" borderId="0" xfId="20" applyNumberFormat="1" applyFont="1"/>
    <xf numFmtId="10" fontId="18" fillId="13" borderId="2" xfId="20" applyNumberFormat="1" applyFont="1" applyFill="1" applyBorder="1" applyAlignment="1">
      <alignment horizontal="center" vertical="center" wrapText="1"/>
    </xf>
    <xf numFmtId="10" fontId="18" fillId="13" borderId="6" xfId="20" applyNumberFormat="1" applyFont="1" applyFill="1" applyBorder="1" applyAlignment="1">
      <alignment horizontal="center" vertical="center" wrapText="1"/>
    </xf>
    <xf numFmtId="0" fontId="28" fillId="11" borderId="0" xfId="0" applyFont="1" applyFill="1" applyAlignment="1" applyProtection="1">
      <alignment horizontal="center" vertical="top"/>
      <protection locked="0"/>
    </xf>
    <xf numFmtId="0" fontId="20" fillId="9" borderId="2" xfId="20" applyFont="1" applyFill="1" applyBorder="1" applyAlignment="1">
      <alignment horizontal="center" vertical="center" wrapText="1"/>
    </xf>
    <xf numFmtId="0" fontId="20" fillId="0" borderId="4" xfId="20" applyFont="1" applyBorder="1" applyAlignment="1">
      <alignment horizontal="left" vertical="center" wrapText="1"/>
    </xf>
    <xf numFmtId="44" fontId="18" fillId="0" borderId="2" xfId="1" applyFont="1" applyFill="1" applyBorder="1" applyAlignment="1">
      <alignment horizontal="center" vertical="center" wrapText="1"/>
    </xf>
    <xf numFmtId="10" fontId="18" fillId="0" borderId="2" xfId="20" applyNumberFormat="1" applyFont="1" applyBorder="1" applyAlignment="1">
      <alignment horizontal="center" vertical="center" wrapText="1"/>
    </xf>
    <xf numFmtId="0" fontId="18" fillId="0" borderId="0" xfId="2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0" fillId="0" borderId="0" xfId="0" applyFont="1" applyBorder="1" applyAlignment="1" applyProtection="1">
      <protection hidden="1"/>
    </xf>
    <xf numFmtId="0" fontId="0" fillId="0" borderId="0" xfId="0" applyAlignment="1">
      <alignment horizontal="center"/>
    </xf>
    <xf numFmtId="0" fontId="46" fillId="0" borderId="0" xfId="0" applyFont="1" applyAlignment="1" applyProtection="1">
      <alignment vertical="center"/>
      <protection hidden="1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0" fillId="0" borderId="0" xfId="0" applyAlignment="1">
      <alignment vertical="center"/>
    </xf>
    <xf numFmtId="0" fontId="46" fillId="0" borderId="0" xfId="0" applyFont="1" applyAlignment="1" applyProtection="1">
      <alignment horizontal="center" vertical="center"/>
      <protection hidden="1"/>
    </xf>
    <xf numFmtId="44" fontId="0" fillId="0" borderId="0" xfId="1" applyFont="1" applyBorder="1" applyAlignment="1" applyProtection="1">
      <protection hidden="1"/>
    </xf>
    <xf numFmtId="44" fontId="0" fillId="0" borderId="0" xfId="1" applyFont="1"/>
    <xf numFmtId="44" fontId="0" fillId="0" borderId="0" xfId="0" applyNumberFormat="1"/>
    <xf numFmtId="166" fontId="18" fillId="0" borderId="2" xfId="20" quotePrefix="1" applyNumberFormat="1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 wrapText="1"/>
    </xf>
    <xf numFmtId="0" fontId="49" fillId="0" borderId="21" xfId="0" applyFont="1" applyBorder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44" fontId="49" fillId="0" borderId="22" xfId="1" applyFont="1" applyFill="1" applyBorder="1" applyAlignment="1" applyProtection="1">
      <alignment horizontal="center" vertical="center"/>
    </xf>
    <xf numFmtId="44" fontId="49" fillId="0" borderId="23" xfId="1" applyFont="1" applyFill="1" applyBorder="1" applyAlignment="1" applyProtection="1">
      <alignment horizontal="center" vertical="center"/>
    </xf>
    <xf numFmtId="0" fontId="49" fillId="0" borderId="24" xfId="0" applyFont="1" applyBorder="1" applyAlignment="1">
      <alignment horizontal="center" vertical="center"/>
    </xf>
    <xf numFmtId="44" fontId="49" fillId="0" borderId="25" xfId="1" applyFont="1" applyFill="1" applyBorder="1" applyAlignment="1" applyProtection="1">
      <alignment horizontal="center" vertical="center"/>
    </xf>
    <xf numFmtId="171" fontId="48" fillId="0" borderId="20" xfId="0" applyNumberFormat="1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44" fontId="44" fillId="0" borderId="0" xfId="0" applyNumberFormat="1" applyFont="1"/>
    <xf numFmtId="44" fontId="44" fillId="0" borderId="0" xfId="1" applyFont="1"/>
    <xf numFmtId="0" fontId="51" fillId="0" borderId="13" xfId="55" applyFont="1" applyBorder="1" applyAlignment="1">
      <alignment horizontal="center" vertical="center"/>
    </xf>
    <xf numFmtId="49" fontId="51" fillId="0" borderId="13" xfId="55" applyNumberFormat="1" applyFont="1" applyBorder="1" applyAlignment="1">
      <alignment horizontal="center" vertical="center"/>
    </xf>
    <xf numFmtId="44" fontId="51" fillId="0" borderId="13" xfId="1" applyFont="1" applyBorder="1" applyAlignment="1">
      <alignment horizontal="center"/>
    </xf>
    <xf numFmtId="0" fontId="44" fillId="0" borderId="0" xfId="0" applyFont="1"/>
    <xf numFmtId="0" fontId="44" fillId="0" borderId="0" xfId="0" applyFont="1" applyAlignment="1"/>
    <xf numFmtId="166" fontId="18" fillId="0" borderId="2" xfId="20" applyNumberFormat="1" applyFont="1" applyFill="1" applyBorder="1" applyAlignment="1">
      <alignment horizontal="center" vertical="center" wrapText="1"/>
    </xf>
    <xf numFmtId="10" fontId="20" fillId="0" borderId="2" xfId="10" applyNumberFormat="1" applyFont="1" applyFill="1" applyBorder="1" applyAlignment="1">
      <alignment horizontal="center" vertical="center" wrapText="1"/>
    </xf>
    <xf numFmtId="171" fontId="48" fillId="0" borderId="30" xfId="0" applyNumberFormat="1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 wrapText="1"/>
    </xf>
    <xf numFmtId="0" fontId="50" fillId="0" borderId="34" xfId="0" applyFont="1" applyBorder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49" fillId="0" borderId="36" xfId="0" applyFont="1" applyBorder="1" applyAlignment="1">
      <alignment horizontal="center" vertical="center"/>
    </xf>
    <xf numFmtId="44" fontId="49" fillId="0" borderId="37" xfId="1" applyFont="1" applyFill="1" applyBorder="1" applyAlignment="1" applyProtection="1">
      <alignment horizontal="center" vertical="center"/>
    </xf>
    <xf numFmtId="0" fontId="49" fillId="0" borderId="38" xfId="0" applyFont="1" applyBorder="1" applyAlignment="1">
      <alignment horizontal="center" vertical="center"/>
    </xf>
    <xf numFmtId="0" fontId="51" fillId="0" borderId="39" xfId="55" applyFont="1" applyBorder="1" applyAlignment="1">
      <alignment vertical="center"/>
    </xf>
    <xf numFmtId="0" fontId="49" fillId="0" borderId="40" xfId="0" applyFont="1" applyBorder="1" applyAlignment="1">
      <alignment horizontal="center" vertical="center"/>
    </xf>
    <xf numFmtId="44" fontId="49" fillId="0" borderId="41" xfId="1" applyFont="1" applyFill="1" applyBorder="1" applyAlignment="1" applyProtection="1">
      <alignment horizontal="center" vertical="center"/>
    </xf>
    <xf numFmtId="0" fontId="52" fillId="14" borderId="43" xfId="0" applyFont="1" applyFill="1" applyBorder="1" applyAlignment="1">
      <alignment horizontal="center" vertical="center" wrapText="1"/>
    </xf>
    <xf numFmtId="0" fontId="0" fillId="0" borderId="43" xfId="0" applyBorder="1"/>
    <xf numFmtId="0" fontId="54" fillId="16" borderId="44" xfId="0" applyFont="1" applyFill="1" applyBorder="1" applyAlignment="1">
      <alignment horizontal="left" vertical="center" wrapText="1"/>
    </xf>
    <xf numFmtId="0" fontId="54" fillId="0" borderId="0" xfId="0" applyFont="1"/>
    <xf numFmtId="0" fontId="54" fillId="0" borderId="44" xfId="0" applyFont="1" applyBorder="1" applyAlignment="1">
      <alignment horizontal="left" vertical="center" wrapText="1"/>
    </xf>
    <xf numFmtId="0" fontId="54" fillId="16" borderId="45" xfId="0" applyFont="1" applyFill="1" applyBorder="1" applyAlignment="1">
      <alignment horizontal="left" vertical="center" wrapText="1"/>
    </xf>
    <xf numFmtId="0" fontId="53" fillId="14" borderId="42" xfId="0" applyFont="1" applyFill="1" applyBorder="1" applyAlignment="1">
      <alignment horizontal="center" vertical="center"/>
    </xf>
    <xf numFmtId="0" fontId="43" fillId="14" borderId="43" xfId="0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2" xfId="20" applyFont="1" applyBorder="1" applyAlignment="1">
      <alignment horizontal="left" vertical="center" wrapText="1"/>
    </xf>
    <xf numFmtId="0" fontId="24" fillId="11" borderId="0" xfId="0" applyFont="1" applyFill="1" applyAlignment="1" applyProtection="1">
      <alignment horizontal="center"/>
      <protection locked="0"/>
    </xf>
    <xf numFmtId="0" fontId="28" fillId="11" borderId="0" xfId="0" applyFont="1" applyFill="1" applyAlignment="1" applyProtection="1">
      <alignment horizontal="center" vertical="top"/>
      <protection locked="0"/>
    </xf>
    <xf numFmtId="0" fontId="25" fillId="15" borderId="0" xfId="0" applyFont="1" applyFill="1" applyAlignment="1" applyProtection="1">
      <alignment horizontal="center" vertical="center"/>
      <protection locked="0"/>
    </xf>
    <xf numFmtId="0" fontId="25" fillId="15" borderId="0" xfId="0" applyFont="1" applyFill="1" applyAlignment="1" applyProtection="1">
      <alignment horizontal="center" vertical="center"/>
      <protection hidden="1"/>
    </xf>
    <xf numFmtId="0" fontId="25" fillId="0" borderId="15" xfId="0" applyFont="1" applyBorder="1" applyAlignment="1" applyProtection="1">
      <alignment horizontal="center" vertical="center"/>
      <protection hidden="1"/>
    </xf>
    <xf numFmtId="0" fontId="26" fillId="12" borderId="14" xfId="0" applyFont="1" applyFill="1" applyBorder="1" applyAlignment="1" applyProtection="1">
      <alignment horizontal="center" vertical="center"/>
      <protection locked="0"/>
    </xf>
    <xf numFmtId="0" fontId="26" fillId="12" borderId="16" xfId="0" applyFont="1" applyFill="1" applyBorder="1" applyAlignment="1" applyProtection="1">
      <alignment horizontal="center" vertical="center"/>
      <protection locked="0"/>
    </xf>
    <xf numFmtId="0" fontId="26" fillId="12" borderId="17" xfId="0" applyFont="1" applyFill="1" applyBorder="1" applyAlignment="1" applyProtection="1">
      <alignment horizontal="center" vertical="center"/>
      <protection locked="0"/>
    </xf>
    <xf numFmtId="0" fontId="20" fillId="0" borderId="3" xfId="20" applyFont="1" applyBorder="1" applyAlignment="1">
      <alignment horizontal="center" vertical="center"/>
    </xf>
    <xf numFmtId="0" fontId="20" fillId="9" borderId="2" xfId="20" applyFont="1" applyFill="1" applyBorder="1" applyAlignment="1">
      <alignment horizontal="center" vertical="center" wrapText="1"/>
    </xf>
    <xf numFmtId="0" fontId="18" fillId="0" borderId="2" xfId="20" applyFont="1" applyBorder="1" applyAlignment="1">
      <alignment horizontal="left" vertical="center" wrapText="1"/>
    </xf>
    <xf numFmtId="0" fontId="20" fillId="9" borderId="2" xfId="20" applyFont="1" applyFill="1" applyBorder="1" applyAlignment="1">
      <alignment horizontal="right" vertical="center" wrapText="1"/>
    </xf>
    <xf numFmtId="0" fontId="18" fillId="0" borderId="19" xfId="20" applyFont="1" applyBorder="1" applyAlignment="1">
      <alignment horizontal="left" vertical="center" wrapText="1"/>
    </xf>
    <xf numFmtId="0" fontId="20" fillId="0" borderId="0" xfId="20" applyFont="1" applyAlignment="1">
      <alignment horizontal="center"/>
    </xf>
    <xf numFmtId="0" fontId="20" fillId="0" borderId="0" xfId="20" applyFont="1" applyAlignment="1">
      <alignment horizontal="left"/>
    </xf>
    <xf numFmtId="0" fontId="20" fillId="0" borderId="2" xfId="20" applyFont="1" applyBorder="1" applyAlignment="1">
      <alignment horizontal="center" vertical="center" wrapText="1"/>
    </xf>
    <xf numFmtId="0" fontId="25" fillId="0" borderId="19" xfId="20" applyFont="1" applyBorder="1" applyAlignment="1">
      <alignment horizontal="left" vertical="center" wrapText="1"/>
    </xf>
    <xf numFmtId="0" fontId="25" fillId="0" borderId="0" xfId="20" applyFont="1" applyAlignment="1">
      <alignment horizontal="left" vertical="center" wrapText="1"/>
    </xf>
    <xf numFmtId="0" fontId="21" fillId="0" borderId="0" xfId="20" applyFont="1" applyAlignment="1">
      <alignment horizontal="left" vertical="center" wrapText="1"/>
    </xf>
    <xf numFmtId="0" fontId="32" fillId="0" borderId="0" xfId="20" applyFont="1" applyAlignment="1">
      <alignment horizontal="left" vertical="center" wrapText="1"/>
    </xf>
    <xf numFmtId="0" fontId="20" fillId="0" borderId="3" xfId="20" applyFont="1" applyBorder="1" applyAlignment="1">
      <alignment horizontal="center"/>
    </xf>
    <xf numFmtId="0" fontId="20" fillId="0" borderId="0" xfId="20" applyFont="1" applyAlignment="1">
      <alignment horizontal="left" vertical="center"/>
    </xf>
    <xf numFmtId="0" fontId="20" fillId="9" borderId="4" xfId="20" applyFont="1" applyFill="1" applyBorder="1" applyAlignment="1">
      <alignment horizontal="center" vertical="center" wrapText="1"/>
    </xf>
    <xf numFmtId="0" fontId="20" fillId="9" borderId="5" xfId="20" applyFont="1" applyFill="1" applyBorder="1" applyAlignment="1">
      <alignment horizontal="center" vertical="center" wrapText="1"/>
    </xf>
    <xf numFmtId="0" fontId="20" fillId="0" borderId="4" xfId="20" applyFont="1" applyBorder="1" applyAlignment="1">
      <alignment horizontal="left" vertical="center" wrapText="1"/>
    </xf>
    <xf numFmtId="0" fontId="20" fillId="0" borderId="5" xfId="20" applyFont="1" applyBorder="1" applyAlignment="1">
      <alignment horizontal="left" vertical="center" wrapText="1"/>
    </xf>
    <xf numFmtId="0" fontId="31" fillId="0" borderId="2" xfId="20" applyFont="1" applyBorder="1" applyAlignment="1">
      <alignment horizontal="left" vertical="center" wrapText="1"/>
    </xf>
    <xf numFmtId="0" fontId="20" fillId="0" borderId="2" xfId="20" applyFont="1" applyFill="1" applyBorder="1" applyAlignment="1">
      <alignment horizontal="left" vertical="center" wrapText="1"/>
    </xf>
    <xf numFmtId="0" fontId="18" fillId="0" borderId="19" xfId="20" applyFont="1" applyBorder="1" applyAlignment="1">
      <alignment horizontal="left"/>
    </xf>
    <xf numFmtId="0" fontId="18" fillId="0" borderId="0" xfId="20" applyFont="1" applyAlignment="1">
      <alignment horizontal="left" wrapText="1"/>
    </xf>
    <xf numFmtId="0" fontId="37" fillId="0" borderId="19" xfId="20" applyFont="1" applyBorder="1" applyAlignment="1">
      <alignment horizontal="left" vertical="top" wrapText="1"/>
    </xf>
    <xf numFmtId="0" fontId="37" fillId="0" borderId="19" xfId="20" applyFont="1" applyBorder="1" applyAlignment="1">
      <alignment horizontal="left" vertical="center" wrapText="1"/>
    </xf>
    <xf numFmtId="0" fontId="18" fillId="0" borderId="0" xfId="20" applyFont="1" applyAlignment="1">
      <alignment horizontal="left" vertical="top" wrapText="1"/>
    </xf>
    <xf numFmtId="0" fontId="18" fillId="0" borderId="2" xfId="20" applyFont="1" applyFill="1" applyBorder="1" applyAlignment="1">
      <alignment horizontal="left" vertical="center" wrapText="1"/>
    </xf>
    <xf numFmtId="0" fontId="20" fillId="0" borderId="0" xfId="20" applyFont="1" applyAlignment="1">
      <alignment horizontal="center" vertical="center"/>
    </xf>
    <xf numFmtId="0" fontId="18" fillId="0" borderId="8" xfId="20" applyFont="1" applyBorder="1" applyAlignment="1">
      <alignment horizontal="center" vertical="center" wrapText="1"/>
    </xf>
    <xf numFmtId="10" fontId="18" fillId="0" borderId="2" xfId="20" applyNumberFormat="1" applyFont="1" applyBorder="1" applyAlignment="1">
      <alignment horizontal="center" vertical="center" wrapText="1"/>
    </xf>
    <xf numFmtId="44" fontId="18" fillId="0" borderId="2" xfId="1" applyFont="1" applyFill="1" applyBorder="1" applyAlignment="1">
      <alignment horizontal="center" vertical="center" wrapText="1"/>
    </xf>
    <xf numFmtId="0" fontId="48" fillId="0" borderId="29" xfId="0" applyFont="1" applyBorder="1" applyAlignment="1">
      <alignment horizontal="center" vertical="center"/>
    </xf>
    <xf numFmtId="0" fontId="49" fillId="0" borderId="22" xfId="0" applyFont="1" applyBorder="1" applyAlignment="1">
      <alignment horizontal="justify" vertical="center" wrapText="1"/>
    </xf>
    <xf numFmtId="0" fontId="48" fillId="0" borderId="20" xfId="0" applyFont="1" applyBorder="1" applyAlignment="1">
      <alignment vertical="center"/>
    </xf>
    <xf numFmtId="0" fontId="49" fillId="0" borderId="26" xfId="0" applyFont="1" applyBorder="1" applyAlignment="1">
      <alignment vertical="center"/>
    </xf>
    <xf numFmtId="0" fontId="49" fillId="0" borderId="27" xfId="0" applyFont="1" applyBorder="1" applyAlignment="1">
      <alignment horizontal="justify" vertical="center" wrapText="1"/>
    </xf>
    <xf numFmtId="0" fontId="49" fillId="0" borderId="28" xfId="0" applyFont="1" applyBorder="1" applyAlignment="1">
      <alignment horizontal="justify" vertical="center" wrapText="1"/>
    </xf>
    <xf numFmtId="0" fontId="48" fillId="0" borderId="20" xfId="0" applyFont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50" fillId="0" borderId="22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8" fillId="0" borderId="30" xfId="0" applyFont="1" applyBorder="1" applyAlignment="1">
      <alignment vertical="center"/>
    </xf>
    <xf numFmtId="0" fontId="51" fillId="0" borderId="13" xfId="55" applyFont="1" applyBorder="1" applyAlignment="1">
      <alignment horizontal="left" vertical="center"/>
    </xf>
    <xf numFmtId="0" fontId="51" fillId="0" borderId="39" xfId="55" applyFont="1" applyBorder="1" applyAlignment="1">
      <alignment horizontal="left" vertical="center"/>
    </xf>
    <xf numFmtId="0" fontId="49" fillId="0" borderId="31" xfId="0" applyFont="1" applyBorder="1" applyAlignment="1">
      <alignment vertical="center"/>
    </xf>
    <xf numFmtId="0" fontId="48" fillId="0" borderId="31" xfId="0" applyFont="1" applyBorder="1" applyAlignment="1">
      <alignment horizontal="center" vertical="center"/>
    </xf>
    <xf numFmtId="0" fontId="50" fillId="0" borderId="33" xfId="0" applyFont="1" applyBorder="1" applyAlignment="1">
      <alignment horizontal="center" vertical="center" wrapText="1"/>
    </xf>
  </cellXfs>
  <cellStyles count="57">
    <cellStyle name="Accent" xfId="3"/>
    <cellStyle name="Accent 1" xfId="4"/>
    <cellStyle name="Accent 2" xfId="5"/>
    <cellStyle name="Accent 3" xfId="6"/>
    <cellStyle name="Bad" xfId="7"/>
    <cellStyle name="Comma 2" xfId="37"/>
    <cellStyle name="Currency 2" xfId="38"/>
    <cellStyle name="Currency 3" xfId="41"/>
    <cellStyle name="Currency 4" xfId="44"/>
    <cellStyle name="Error" xfId="8"/>
    <cellStyle name="Excel Built-in Currency" xfId="9"/>
    <cellStyle name="Excel Built-in Percent" xfId="10"/>
    <cellStyle name="Excel_BuiltIn_Currency" xfId="54"/>
    <cellStyle name="Footnote" xfId="11"/>
    <cellStyle name="Good" xfId="12"/>
    <cellStyle name="Heading (user)" xfId="13"/>
    <cellStyle name="Heading 1" xfId="14"/>
    <cellStyle name="Heading 2" xfId="15"/>
    <cellStyle name="Moeda" xfId="1" builtinId="4"/>
    <cellStyle name="Moeda 2" xfId="16"/>
    <cellStyle name="Moeda 2 2" xfId="17"/>
    <cellStyle name="Moeda 2 2 2" xfId="43"/>
    <cellStyle name="Moeda 3" xfId="18"/>
    <cellStyle name="Moeda 4" xfId="46"/>
    <cellStyle name="Moeda 5" xfId="48"/>
    <cellStyle name="Moeda 6" xfId="53"/>
    <cellStyle name="Moeda 7" xfId="33"/>
    <cellStyle name="Neutral" xfId="19"/>
    <cellStyle name="Normal" xfId="0" builtinId="0" customBuiltin="1"/>
    <cellStyle name="Normal 2" xfId="20"/>
    <cellStyle name="Normal 2 2" xfId="21"/>
    <cellStyle name="Normal 2 2 2" xfId="45"/>
    <cellStyle name="Normal 2 3" xfId="22"/>
    <cellStyle name="Normal 2 4" xfId="23"/>
    <cellStyle name="Normal 3" xfId="24"/>
    <cellStyle name="Normal 3 2" xfId="39"/>
    <cellStyle name="Normal 4" xfId="32"/>
    <cellStyle name="Normal 4 2" xfId="40"/>
    <cellStyle name="Normal 5" xfId="42"/>
    <cellStyle name="Normal 5 2" xfId="47"/>
    <cellStyle name="Normal 6" xfId="36"/>
    <cellStyle name="Normal 7" xfId="51"/>
    <cellStyle name="Normal 8" xfId="55"/>
    <cellStyle name="Note" xfId="25"/>
    <cellStyle name="Porcentagem" xfId="2" builtinId="5"/>
    <cellStyle name="Porcentagem 2" xfId="26"/>
    <cellStyle name="Porcentagem 2 2" xfId="27"/>
    <cellStyle name="Porcentagem 3" xfId="49"/>
    <cellStyle name="Porcentagem 4" xfId="52"/>
    <cellStyle name="Porcentagem 5" xfId="34"/>
    <cellStyle name="Status" xfId="28"/>
    <cellStyle name="Text" xfId="29"/>
    <cellStyle name="Vírgula" xfId="31" builtinId="3"/>
    <cellStyle name="Vírgula 2" xfId="50"/>
    <cellStyle name="Vírgula 3" xfId="35"/>
    <cellStyle name="Vírgula 4" xfId="56"/>
    <cellStyle name="Warning" xfId="3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%20Drive\CURSOS%20E%20CAPACITA&#199;&#213;ES\2022\ONE\PLANILHA%20MODELO%20-%20LIMPEZA%20(PRODUTIVIDADE%20DIFERENCIADA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n\Downloads\PROPOSTA%20-%20IFMT-JU&#205;NA%20-%20INIC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S"/>
      <sheetName val="Proposta"/>
      <sheetName val="Encarregado"/>
      <sheetName val="Servente"/>
      <sheetName val="Servente_Insalubridade"/>
      <sheetName val="Insumos"/>
      <sheetName val="Postos_ATC"/>
      <sheetName val="Postos"/>
      <sheetName val="Preço_M2"/>
      <sheetName val="Área_Reitoria"/>
      <sheetName val="Área_ReitoriaX"/>
      <sheetName val="Área_Jaru"/>
      <sheetName val="Área_ZN"/>
      <sheetName val="Tipo_Limpeza"/>
      <sheetName val="IMR"/>
    </sheetNames>
    <sheetDataSet>
      <sheetData sheetId="0"/>
      <sheetData sheetId="1"/>
      <sheetData sheetId="2"/>
      <sheetData sheetId="3"/>
      <sheetData sheetId="4"/>
      <sheetData sheetId="5">
        <row r="34">
          <cell r="H34">
            <v>411.94928571428585</v>
          </cell>
        </row>
        <row r="78">
          <cell r="M78">
            <v>51.316269841269829</v>
          </cell>
        </row>
        <row r="100">
          <cell r="I100">
            <v>131.88999999999999</v>
          </cell>
        </row>
        <row r="109">
          <cell r="I109">
            <v>82.325000000000003</v>
          </cell>
        </row>
        <row r="125">
          <cell r="G125">
            <v>42.44</v>
          </cell>
        </row>
      </sheetData>
      <sheetData sheetId="6">
        <row r="4">
          <cell r="Q4">
            <v>3.9988222222222225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"/>
      <sheetName val="13"/>
      <sheetName val="EQUIPAMENTOS"/>
      <sheetName val="UTENSÍLIOS"/>
      <sheetName val="UNIFORME - JARDINEIRO"/>
      <sheetName val="RESUM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showGridLines="0" view="pageBreakPreview" topLeftCell="A22" zoomScale="60" zoomScaleNormal="83" workbookViewId="0">
      <selection sqref="A1:A29"/>
    </sheetView>
  </sheetViews>
  <sheetFormatPr defaultRowHeight="14.25"/>
  <cols>
    <col min="1" max="1" width="145.375" bestFit="1" customWidth="1"/>
  </cols>
  <sheetData>
    <row r="1" spans="1:1">
      <c r="A1" s="116" t="s">
        <v>281</v>
      </c>
    </row>
    <row r="2" spans="1:1">
      <c r="A2" s="117"/>
    </row>
    <row r="3" spans="1:1">
      <c r="A3" s="117"/>
    </row>
    <row r="4" spans="1:1" ht="46.5">
      <c r="A4" s="110" t="s">
        <v>128</v>
      </c>
    </row>
    <row r="5" spans="1:1">
      <c r="A5" s="111"/>
    </row>
    <row r="6" spans="1:1" ht="69.75">
      <c r="A6" s="110" t="s">
        <v>280</v>
      </c>
    </row>
    <row r="7" spans="1:1" s="113" customFormat="1" ht="76.5" customHeight="1">
      <c r="A7" s="112" t="s">
        <v>129</v>
      </c>
    </row>
    <row r="8" spans="1:1" s="113" customFormat="1" ht="75" customHeight="1">
      <c r="A8" s="114" t="s">
        <v>130</v>
      </c>
    </row>
    <row r="9" spans="1:1" s="113" customFormat="1" ht="36">
      <c r="A9" s="112" t="s">
        <v>131</v>
      </c>
    </row>
    <row r="10" spans="1:1" s="113" customFormat="1" ht="36">
      <c r="A10" s="114" t="s">
        <v>132</v>
      </c>
    </row>
    <row r="11" spans="1:1" s="113" customFormat="1" ht="79.5" customHeight="1">
      <c r="A11" s="112" t="s">
        <v>133</v>
      </c>
    </row>
    <row r="12" spans="1:1" s="113" customFormat="1" ht="62.25" customHeight="1">
      <c r="A12" s="114" t="s">
        <v>134</v>
      </c>
    </row>
    <row r="13" spans="1:1" s="113" customFormat="1" ht="54" customHeight="1">
      <c r="A13" s="112" t="s">
        <v>135</v>
      </c>
    </row>
    <row r="14" spans="1:1" s="113" customFormat="1" ht="43.5" customHeight="1">
      <c r="A14" s="114" t="s">
        <v>136</v>
      </c>
    </row>
    <row r="15" spans="1:1" s="113" customFormat="1" ht="40.5" customHeight="1">
      <c r="A15" s="112" t="s">
        <v>137</v>
      </c>
    </row>
    <row r="16" spans="1:1" s="113" customFormat="1" ht="47.25" customHeight="1">
      <c r="A16" s="114" t="s">
        <v>138</v>
      </c>
    </row>
    <row r="17" spans="1:1" s="113" customFormat="1" ht="59.25" customHeight="1">
      <c r="A17" s="112" t="s">
        <v>139</v>
      </c>
    </row>
    <row r="18" spans="1:1" s="113" customFormat="1" ht="43.5" customHeight="1">
      <c r="A18" s="114" t="s">
        <v>140</v>
      </c>
    </row>
    <row r="19" spans="1:1" s="113" customFormat="1" ht="81.75" customHeight="1">
      <c r="A19" s="112" t="s">
        <v>141</v>
      </c>
    </row>
    <row r="20" spans="1:1" s="113" customFormat="1" ht="63" customHeight="1">
      <c r="A20" s="114" t="s">
        <v>142</v>
      </c>
    </row>
    <row r="21" spans="1:1" s="113" customFormat="1" ht="54">
      <c r="A21" s="112" t="s">
        <v>143</v>
      </c>
    </row>
    <row r="22" spans="1:1" s="113" customFormat="1" ht="39.75" customHeight="1">
      <c r="A22" s="114" t="s">
        <v>144</v>
      </c>
    </row>
    <row r="23" spans="1:1" s="113" customFormat="1" ht="65.25" customHeight="1">
      <c r="A23" s="112" t="s">
        <v>145</v>
      </c>
    </row>
    <row r="24" spans="1:1" s="113" customFormat="1" ht="61.5" customHeight="1">
      <c r="A24" s="114" t="s">
        <v>282</v>
      </c>
    </row>
    <row r="25" spans="1:1" s="113" customFormat="1" ht="90">
      <c r="A25" s="112" t="s">
        <v>283</v>
      </c>
    </row>
    <row r="26" spans="1:1" s="113" customFormat="1" ht="77.25" customHeight="1">
      <c r="A26" s="114" t="s">
        <v>284</v>
      </c>
    </row>
    <row r="27" spans="1:1" s="113" customFormat="1" ht="36">
      <c r="A27" s="112" t="s">
        <v>146</v>
      </c>
    </row>
    <row r="28" spans="1:1" s="113" customFormat="1" ht="36.75" customHeight="1">
      <c r="A28" s="114" t="s">
        <v>147</v>
      </c>
    </row>
    <row r="29" spans="1:1" s="113" customFormat="1" ht="37.5" customHeight="1" thickBot="1">
      <c r="A29" s="115" t="s">
        <v>148</v>
      </c>
    </row>
  </sheetData>
  <mergeCells count="1">
    <mergeCell ref="A1:A3"/>
  </mergeCells>
  <pageMargins left="0.51181102362204722" right="0.51181102362204722" top="0.78740157480314965" bottom="0.78740157480314965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tabSelected="1" topLeftCell="B1" workbookViewId="0">
      <selection activeCell="I24" sqref="I24"/>
    </sheetView>
  </sheetViews>
  <sheetFormatPr defaultRowHeight="14.25"/>
  <cols>
    <col min="3" max="3" width="20" bestFit="1" customWidth="1"/>
    <col min="4" max="4" width="14.875" bestFit="1" customWidth="1"/>
    <col min="5" max="5" width="12.625" style="69" bestFit="1" customWidth="1"/>
    <col min="6" max="7" width="14.125" bestFit="1" customWidth="1"/>
  </cols>
  <sheetData>
    <row r="1" spans="2:7" ht="21.75" customHeight="1">
      <c r="B1" s="119" t="s">
        <v>253</v>
      </c>
      <c r="C1" s="119"/>
      <c r="D1" s="119"/>
      <c r="E1" s="119"/>
      <c r="F1" s="119"/>
      <c r="G1" s="119"/>
    </row>
    <row r="2" spans="2:7" ht="21.75" customHeight="1">
      <c r="B2" s="90"/>
      <c r="C2" s="119" t="s">
        <v>252</v>
      </c>
      <c r="D2" s="119"/>
      <c r="E2" s="119"/>
      <c r="F2" s="119"/>
      <c r="G2" s="90"/>
    </row>
    <row r="3" spans="2:7" ht="21.75" customHeight="1">
      <c r="B3" s="120" t="s">
        <v>254</v>
      </c>
      <c r="C3" s="120"/>
      <c r="D3" s="120"/>
      <c r="E3" s="120"/>
      <c r="F3" s="120"/>
      <c r="G3" s="120"/>
    </row>
    <row r="4" spans="2:7" ht="21.75" customHeight="1">
      <c r="B4" s="73"/>
      <c r="C4" s="120" t="s">
        <v>185</v>
      </c>
      <c r="D4" s="120"/>
      <c r="E4" s="120"/>
      <c r="F4" s="120"/>
      <c r="G4" s="73"/>
    </row>
    <row r="6" spans="2:7" s="73" customFormat="1" ht="16.5" customHeight="1">
      <c r="C6" s="70" t="s">
        <v>157</v>
      </c>
      <c r="D6" s="74" t="s">
        <v>159</v>
      </c>
      <c r="E6" s="71" t="s">
        <v>158</v>
      </c>
      <c r="F6" s="72" t="s">
        <v>255</v>
      </c>
      <c r="G6" s="72" t="s">
        <v>256</v>
      </c>
    </row>
    <row r="7" spans="2:7" ht="16.5" customHeight="1">
      <c r="C7" s="68" t="s">
        <v>154</v>
      </c>
      <c r="D7" s="75">
        <f>aux.limpeza!E151</f>
        <v>0</v>
      </c>
      <c r="E7" s="69">
        <v>3</v>
      </c>
      <c r="F7" s="76">
        <f>D7*E7</f>
        <v>0</v>
      </c>
      <c r="G7" s="77">
        <f>F7*12</f>
        <v>0</v>
      </c>
    </row>
    <row r="8" spans="2:7" ht="16.5" customHeight="1">
      <c r="C8" s="68" t="s">
        <v>150</v>
      </c>
      <c r="D8" s="75">
        <f>copeira!E151</f>
        <v>0</v>
      </c>
      <c r="E8" s="69">
        <v>2</v>
      </c>
      <c r="F8" s="76">
        <f t="shared" ref="F8:F11" si="0">D8*E8</f>
        <v>0</v>
      </c>
      <c r="G8" s="77">
        <f t="shared" ref="G8:G12" si="1">F8*12</f>
        <v>0</v>
      </c>
    </row>
    <row r="9" spans="2:7" ht="16.5" customHeight="1">
      <c r="C9" s="68" t="s">
        <v>151</v>
      </c>
      <c r="D9" s="75">
        <f>recepcionista!E151</f>
        <v>0</v>
      </c>
      <c r="E9" s="69">
        <v>2</v>
      </c>
      <c r="F9" s="76">
        <f t="shared" si="0"/>
        <v>0</v>
      </c>
      <c r="G9" s="77">
        <f t="shared" si="1"/>
        <v>0</v>
      </c>
    </row>
    <row r="10" spans="2:7" ht="16.5" customHeight="1">
      <c r="C10" s="68" t="s">
        <v>155</v>
      </c>
      <c r="D10" s="75">
        <f>'contr.acesso'!E151</f>
        <v>0</v>
      </c>
      <c r="E10" s="69">
        <v>2</v>
      </c>
      <c r="F10" s="76">
        <f t="shared" si="0"/>
        <v>0</v>
      </c>
      <c r="G10" s="77">
        <f t="shared" si="1"/>
        <v>0</v>
      </c>
    </row>
    <row r="11" spans="2:7" ht="16.5" customHeight="1">
      <c r="C11" t="s">
        <v>156</v>
      </c>
      <c r="D11" s="76">
        <f>aux.manutenção!E151</f>
        <v>0</v>
      </c>
      <c r="E11" s="69">
        <v>1</v>
      </c>
      <c r="F11" s="76">
        <f t="shared" si="0"/>
        <v>0</v>
      </c>
      <c r="G11" s="77">
        <f t="shared" si="1"/>
        <v>0</v>
      </c>
    </row>
    <row r="12" spans="2:7">
      <c r="F12" s="76">
        <f>SUM(F7:F11)</f>
        <v>0</v>
      </c>
      <c r="G12" s="77">
        <f t="shared" si="1"/>
        <v>0</v>
      </c>
    </row>
    <row r="14" spans="2:7" ht="15">
      <c r="C14" s="118" t="s">
        <v>186</v>
      </c>
      <c r="D14" s="118"/>
      <c r="E14" s="118"/>
      <c r="F14" s="91">
        <f>F12</f>
        <v>0</v>
      </c>
    </row>
    <row r="15" spans="2:7">
      <c r="C15" s="69"/>
      <c r="D15" s="69"/>
      <c r="F15" s="77"/>
    </row>
    <row r="16" spans="2:7" ht="15">
      <c r="C16" s="118" t="s">
        <v>187</v>
      </c>
      <c r="D16" s="118"/>
      <c r="E16" s="118"/>
      <c r="F16" s="91">
        <f>F12*12</f>
        <v>0</v>
      </c>
    </row>
    <row r="19" spans="3:6" ht="15">
      <c r="C19" s="96"/>
    </row>
    <row r="20" spans="3:6" ht="15">
      <c r="C20" s="118"/>
      <c r="D20" s="118"/>
      <c r="E20" s="118"/>
      <c r="F20" s="92"/>
    </row>
    <row r="21" spans="3:6">
      <c r="D21" s="76"/>
      <c r="F21" s="76"/>
    </row>
    <row r="22" spans="3:6" ht="15">
      <c r="C22" s="97"/>
      <c r="D22" s="97"/>
      <c r="E22" s="97"/>
      <c r="F22" s="92"/>
    </row>
    <row r="23" spans="3:6">
      <c r="D23" s="76"/>
      <c r="F23" s="76"/>
    </row>
    <row r="24" spans="3:6">
      <c r="D24" s="76"/>
      <c r="F24" s="76"/>
    </row>
    <row r="25" spans="3:6">
      <c r="F25" s="76"/>
    </row>
    <row r="26" spans="3:6">
      <c r="F26" s="76"/>
    </row>
    <row r="27" spans="3:6">
      <c r="F27" s="76"/>
    </row>
    <row r="28" spans="3:6">
      <c r="F28" s="76"/>
    </row>
    <row r="29" spans="3:6">
      <c r="F29" s="76"/>
    </row>
  </sheetData>
  <mergeCells count="7">
    <mergeCell ref="C20:E20"/>
    <mergeCell ref="C2:F2"/>
    <mergeCell ref="B1:G1"/>
    <mergeCell ref="B3:G3"/>
    <mergeCell ref="C4:F4"/>
    <mergeCell ref="C14:E14"/>
    <mergeCell ref="C16:E1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J156"/>
  <sheetViews>
    <sheetView showGridLines="0" view="pageBreakPreview" topLeftCell="A79" zoomScale="60" zoomScaleNormal="100" workbookViewId="0">
      <selection activeCell="C137" sqref="C137"/>
    </sheetView>
  </sheetViews>
  <sheetFormatPr defaultColWidth="8.75" defaultRowHeight="12"/>
  <cols>
    <col min="1" max="1" width="6.375" style="1" customWidth="1"/>
    <col min="2" max="2" width="6.25" style="3" customWidth="1"/>
    <col min="3" max="3" width="57.75" style="3" customWidth="1"/>
    <col min="4" max="4" width="19.625" style="3" customWidth="1"/>
    <col min="5" max="5" width="17.625" style="4" customWidth="1"/>
    <col min="6" max="6" width="12.375" style="2" customWidth="1"/>
    <col min="7" max="7" width="8.5" style="2" customWidth="1"/>
    <col min="8" max="9" width="10.125" style="2" customWidth="1"/>
    <col min="10" max="255" width="8.5" style="2" customWidth="1"/>
    <col min="256" max="256" width="18.875" style="2" customWidth="1"/>
    <col min="257" max="257" width="17.625" style="2" customWidth="1"/>
    <col min="258" max="258" width="56.375" style="2" customWidth="1"/>
    <col min="259" max="259" width="24.875" style="2" customWidth="1"/>
    <col min="260" max="260" width="20.125" style="2" customWidth="1"/>
    <col min="261" max="261" width="11.125" style="2" customWidth="1"/>
    <col min="262" max="262" width="15.375" style="2" customWidth="1"/>
    <col min="263" max="511" width="8.5" style="2" customWidth="1"/>
    <col min="512" max="512" width="18.875" style="2" customWidth="1"/>
    <col min="513" max="513" width="17.625" style="2" customWidth="1"/>
    <col min="514" max="514" width="56.375" style="2" customWidth="1"/>
    <col min="515" max="515" width="24.875" style="2" customWidth="1"/>
    <col min="516" max="516" width="20.125" style="2" customWidth="1"/>
    <col min="517" max="517" width="11.125" style="2" customWidth="1"/>
    <col min="518" max="518" width="15.375" style="2" customWidth="1"/>
    <col min="519" max="767" width="8.5" style="2" customWidth="1"/>
    <col min="768" max="768" width="18.875" style="2" customWidth="1"/>
    <col min="769" max="769" width="17.625" style="2" customWidth="1"/>
    <col min="770" max="770" width="56.375" style="2" customWidth="1"/>
    <col min="771" max="771" width="24.875" style="2" customWidth="1"/>
    <col min="772" max="772" width="20.125" style="2" customWidth="1"/>
    <col min="773" max="773" width="11.125" style="2" customWidth="1"/>
    <col min="774" max="774" width="15.375" style="2" customWidth="1"/>
    <col min="775" max="1023" width="8.5" style="2" customWidth="1"/>
    <col min="1024" max="1024" width="18.875" style="2" customWidth="1"/>
    <col min="1025" max="16384" width="8.75" style="1"/>
  </cols>
  <sheetData>
    <row r="2" spans="2:6" ht="15">
      <c r="B2" s="122" t="s">
        <v>88</v>
      </c>
      <c r="C2" s="122"/>
      <c r="D2" s="122"/>
      <c r="E2" s="122"/>
    </row>
    <row r="3" spans="2:6">
      <c r="B3" s="123" t="s">
        <v>99</v>
      </c>
      <c r="C3" s="123"/>
      <c r="D3" s="123"/>
      <c r="E3" s="123"/>
    </row>
    <row r="4" spans="2:6">
      <c r="B4" s="61"/>
      <c r="C4" s="61"/>
      <c r="D4" s="61"/>
      <c r="E4" s="61"/>
    </row>
    <row r="5" spans="2:6" ht="16.149999999999999" customHeight="1">
      <c r="B5" s="124" t="s">
        <v>161</v>
      </c>
      <c r="C5" s="124"/>
      <c r="D5" s="124"/>
      <c r="E5" s="124"/>
    </row>
    <row r="6" spans="2:6" ht="15.75" customHeight="1">
      <c r="B6" s="35"/>
      <c r="C6" s="35"/>
      <c r="D6" s="36"/>
      <c r="E6" s="35"/>
    </row>
    <row r="7" spans="2:6">
      <c r="B7" s="125" t="s">
        <v>162</v>
      </c>
      <c r="C7" s="125"/>
      <c r="D7" s="125"/>
      <c r="E7" s="125"/>
    </row>
    <row r="8" spans="2:6">
      <c r="B8" s="126"/>
      <c r="C8" s="126"/>
      <c r="D8" s="126"/>
      <c r="E8" s="126"/>
    </row>
    <row r="9" spans="2:6" ht="20.45" customHeight="1">
      <c r="B9" s="127" t="s">
        <v>89</v>
      </c>
      <c r="C9" s="128"/>
      <c r="D9" s="128"/>
      <c r="E9" s="129"/>
    </row>
    <row r="10" spans="2:6" ht="17.25" customHeight="1">
      <c r="B10" s="38">
        <v>1</v>
      </c>
      <c r="C10" s="39" t="s">
        <v>119</v>
      </c>
      <c r="D10" s="39"/>
      <c r="E10" s="40"/>
    </row>
    <row r="11" spans="2:6" ht="17.25" customHeight="1">
      <c r="B11" s="38">
        <v>2</v>
      </c>
      <c r="C11" s="39" t="s">
        <v>94</v>
      </c>
      <c r="D11" s="1"/>
      <c r="E11" s="52" t="s">
        <v>149</v>
      </c>
    </row>
    <row r="12" spans="2:6" ht="17.25" customHeight="1">
      <c r="B12" s="38">
        <v>3</v>
      </c>
      <c r="C12" s="39" t="s">
        <v>95</v>
      </c>
      <c r="D12" s="44"/>
      <c r="E12" s="52" t="s">
        <v>258</v>
      </c>
    </row>
    <row r="13" spans="2:6" ht="17.25" customHeight="1">
      <c r="B13" s="38">
        <v>4</v>
      </c>
      <c r="C13" s="39" t="s">
        <v>3</v>
      </c>
      <c r="D13" s="39"/>
      <c r="E13" s="52">
        <v>12</v>
      </c>
    </row>
    <row r="14" spans="2:6" ht="17.25" customHeight="1">
      <c r="B14" s="38">
        <v>5</v>
      </c>
      <c r="C14" s="39" t="s">
        <v>90</v>
      </c>
      <c r="D14" s="39"/>
      <c r="E14" s="45"/>
    </row>
    <row r="15" spans="2:6" ht="17.25" customHeight="1">
      <c r="B15" s="38">
        <v>6</v>
      </c>
      <c r="C15" s="41" t="s">
        <v>91</v>
      </c>
      <c r="D15" s="42"/>
      <c r="E15" s="53"/>
      <c r="F15" s="8"/>
    </row>
    <row r="16" spans="2:6" ht="17.25" customHeight="1">
      <c r="B16" s="38">
        <v>7</v>
      </c>
      <c r="C16" s="41" t="s">
        <v>103</v>
      </c>
      <c r="D16" s="42"/>
      <c r="E16" s="53"/>
      <c r="F16" s="8"/>
    </row>
    <row r="17" spans="2:10" ht="17.25" customHeight="1">
      <c r="B17" s="38">
        <v>8</v>
      </c>
      <c r="C17" s="41" t="s">
        <v>92</v>
      </c>
      <c r="D17" s="42"/>
      <c r="E17" s="52"/>
      <c r="F17" s="9"/>
    </row>
    <row r="18" spans="2:10" ht="17.25" customHeight="1">
      <c r="B18" s="38">
        <v>9</v>
      </c>
      <c r="C18" s="41" t="s">
        <v>93</v>
      </c>
      <c r="D18" s="42"/>
      <c r="E18" s="40"/>
      <c r="F18" s="10"/>
    </row>
    <row r="19" spans="2:10" ht="16.5" customHeight="1">
      <c r="B19" s="43"/>
      <c r="C19" s="43"/>
      <c r="D19" s="43"/>
      <c r="E19" s="43"/>
      <c r="F19" s="10"/>
    </row>
    <row r="20" spans="2:10" ht="16.5" customHeight="1">
      <c r="B20" s="130" t="s">
        <v>4</v>
      </c>
      <c r="C20" s="130"/>
      <c r="D20" s="130"/>
      <c r="E20" s="130"/>
    </row>
    <row r="21" spans="2:10" ht="17.25" customHeight="1">
      <c r="B21" s="62">
        <v>1</v>
      </c>
      <c r="C21" s="131" t="s">
        <v>5</v>
      </c>
      <c r="D21" s="131"/>
      <c r="E21" s="62" t="s">
        <v>6</v>
      </c>
    </row>
    <row r="22" spans="2:10" ht="22.5" customHeight="1">
      <c r="B22" s="5" t="s">
        <v>7</v>
      </c>
      <c r="C22" s="121" t="s">
        <v>127</v>
      </c>
      <c r="D22" s="121"/>
      <c r="E22" s="7">
        <v>0</v>
      </c>
    </row>
    <row r="23" spans="2:10" ht="22.5" customHeight="1">
      <c r="B23" s="5" t="s">
        <v>0</v>
      </c>
      <c r="C23" s="121" t="s">
        <v>78</v>
      </c>
      <c r="D23" s="121"/>
      <c r="E23" s="7"/>
      <c r="G23" s="13"/>
      <c r="H23" s="46"/>
    </row>
    <row r="24" spans="2:10" ht="22.5" customHeight="1">
      <c r="B24" s="5" t="s">
        <v>1</v>
      </c>
      <c r="C24" s="121" t="s">
        <v>79</v>
      </c>
      <c r="D24" s="121"/>
      <c r="E24" s="7"/>
    </row>
    <row r="25" spans="2:10" ht="26.25" customHeight="1">
      <c r="B25" s="5" t="s">
        <v>2</v>
      </c>
      <c r="C25" s="121" t="s">
        <v>265</v>
      </c>
      <c r="D25" s="121"/>
      <c r="E25" s="7">
        <f>((E22/220)*1.2)*8</f>
        <v>0</v>
      </c>
      <c r="F25" s="48"/>
      <c r="G25" s="21"/>
      <c r="H25" s="21"/>
    </row>
    <row r="26" spans="2:10" ht="39" customHeight="1">
      <c r="B26" s="5" t="s">
        <v>8</v>
      </c>
      <c r="C26" s="121" t="s">
        <v>266</v>
      </c>
      <c r="D26" s="121"/>
      <c r="E26" s="7"/>
      <c r="F26" s="21"/>
      <c r="G26" s="21"/>
      <c r="H26" s="21"/>
      <c r="J26" s="13"/>
    </row>
    <row r="27" spans="2:10" ht="26.25" customHeight="1">
      <c r="B27" s="5" t="s">
        <v>9</v>
      </c>
      <c r="C27" s="121" t="s">
        <v>257</v>
      </c>
      <c r="D27" s="121"/>
      <c r="E27" s="7">
        <f>((E22/220)*1.5)*15</f>
        <v>0</v>
      </c>
    </row>
    <row r="28" spans="2:10" ht="22.5" customHeight="1">
      <c r="B28" s="5" t="s">
        <v>10</v>
      </c>
      <c r="C28" s="132" t="s">
        <v>160</v>
      </c>
      <c r="D28" s="132"/>
      <c r="E28" s="7">
        <f>((E22/220)*2)*10</f>
        <v>0</v>
      </c>
    </row>
    <row r="29" spans="2:10" ht="22.5" customHeight="1">
      <c r="B29" s="5" t="s">
        <v>11</v>
      </c>
      <c r="C29" s="121" t="s">
        <v>267</v>
      </c>
      <c r="D29" s="121"/>
      <c r="E29" s="98">
        <f>((E27+E28+E25)/21)*5</f>
        <v>0</v>
      </c>
    </row>
    <row r="30" spans="2:10" ht="22.5" customHeight="1">
      <c r="B30" s="5" t="s">
        <v>12</v>
      </c>
      <c r="C30" s="121" t="s">
        <v>100</v>
      </c>
      <c r="D30" s="121"/>
      <c r="E30" s="7"/>
    </row>
    <row r="31" spans="2:10" ht="22.5" customHeight="1">
      <c r="B31" s="11"/>
      <c r="C31" s="133" t="s">
        <v>13</v>
      </c>
      <c r="D31" s="133"/>
      <c r="E31" s="12">
        <f>SUM(E22:E30)</f>
        <v>0</v>
      </c>
    </row>
    <row r="32" spans="2:10" ht="20.45" customHeight="1">
      <c r="B32" s="134" t="s">
        <v>104</v>
      </c>
      <c r="C32" s="134"/>
      <c r="D32" s="134"/>
      <c r="E32" s="134"/>
    </row>
    <row r="33" spans="2:9" ht="17.25" customHeight="1">
      <c r="B33" s="56"/>
      <c r="C33" s="56"/>
      <c r="D33" s="56"/>
      <c r="E33" s="56"/>
    </row>
    <row r="34" spans="2:9" ht="17.25" customHeight="1">
      <c r="B34" s="135" t="s">
        <v>14</v>
      </c>
      <c r="C34" s="135"/>
      <c r="D34" s="135"/>
      <c r="E34" s="135"/>
    </row>
    <row r="35" spans="2:9" ht="21" customHeight="1">
      <c r="B35" s="136" t="s">
        <v>15</v>
      </c>
      <c r="C35" s="136"/>
      <c r="D35" s="136"/>
    </row>
    <row r="36" spans="2:9" ht="21" customHeight="1">
      <c r="B36" s="62" t="s">
        <v>16</v>
      </c>
      <c r="C36" s="131" t="s">
        <v>17</v>
      </c>
      <c r="D36" s="131"/>
      <c r="E36" s="62" t="s">
        <v>6</v>
      </c>
    </row>
    <row r="37" spans="2:9" ht="21" customHeight="1">
      <c r="B37" s="5" t="s">
        <v>7</v>
      </c>
      <c r="C37" s="14" t="s">
        <v>268</v>
      </c>
      <c r="D37" s="15"/>
      <c r="E37" s="7">
        <f>$E$31*D37</f>
        <v>0</v>
      </c>
    </row>
    <row r="38" spans="2:9" ht="21" customHeight="1">
      <c r="B38" s="5" t="s">
        <v>0</v>
      </c>
      <c r="C38" s="14" t="s">
        <v>269</v>
      </c>
      <c r="D38" s="15"/>
      <c r="E38" s="7">
        <f>$E$31*D38</f>
        <v>0</v>
      </c>
    </row>
    <row r="39" spans="2:9" ht="21" customHeight="1">
      <c r="B39" s="137" t="s">
        <v>18</v>
      </c>
      <c r="C39" s="137"/>
      <c r="D39" s="137"/>
      <c r="E39" s="16">
        <f>SUM(E37:E38)</f>
        <v>0</v>
      </c>
    </row>
    <row r="40" spans="2:9" ht="30" customHeight="1">
      <c r="B40" s="5" t="s">
        <v>1</v>
      </c>
      <c r="C40" s="14" t="s">
        <v>80</v>
      </c>
      <c r="D40" s="15">
        <f>D56</f>
        <v>0</v>
      </c>
      <c r="E40" s="7">
        <f>(E37+E38)*D56</f>
        <v>0</v>
      </c>
    </row>
    <row r="41" spans="2:9" ht="22.5" customHeight="1">
      <c r="B41" s="131" t="s">
        <v>19</v>
      </c>
      <c r="C41" s="131"/>
      <c r="D41" s="131"/>
      <c r="E41" s="12">
        <f>E39+E40</f>
        <v>0</v>
      </c>
    </row>
    <row r="42" spans="2:9" ht="26.25" customHeight="1">
      <c r="B42" s="138" t="s">
        <v>105</v>
      </c>
      <c r="C42" s="138"/>
      <c r="D42" s="138"/>
      <c r="E42" s="138"/>
    </row>
    <row r="43" spans="2:9" ht="26.25" customHeight="1">
      <c r="B43" s="139" t="s">
        <v>106</v>
      </c>
      <c r="C43" s="139"/>
      <c r="D43" s="139"/>
      <c r="E43" s="139"/>
    </row>
    <row r="44" spans="2:9" ht="17.25" customHeight="1">
      <c r="B44" s="140" t="s">
        <v>120</v>
      </c>
      <c r="C44" s="141"/>
      <c r="D44" s="141"/>
      <c r="E44" s="141"/>
    </row>
    <row r="45" spans="2:9" ht="16.5" customHeight="1">
      <c r="B45" s="56"/>
      <c r="C45" s="56"/>
      <c r="D45" s="56"/>
      <c r="E45" s="56"/>
    </row>
    <row r="46" spans="2:9" ht="16.5" customHeight="1">
      <c r="B46" s="142" t="s">
        <v>20</v>
      </c>
      <c r="C46" s="142"/>
      <c r="D46" s="142"/>
      <c r="E46" s="142"/>
    </row>
    <row r="47" spans="2:9" ht="25.5" customHeight="1">
      <c r="B47" s="62" t="s">
        <v>21</v>
      </c>
      <c r="C47" s="17" t="s">
        <v>22</v>
      </c>
      <c r="D47" s="62" t="s">
        <v>23</v>
      </c>
      <c r="E47" s="62" t="s">
        <v>6</v>
      </c>
    </row>
    <row r="48" spans="2:9" ht="21.75" customHeight="1">
      <c r="B48" s="5" t="s">
        <v>7</v>
      </c>
      <c r="C48" s="14" t="s">
        <v>77</v>
      </c>
      <c r="D48" s="15">
        <v>0</v>
      </c>
      <c r="E48" s="7">
        <f>D48*($E$31)</f>
        <v>0</v>
      </c>
      <c r="I48" s="19"/>
    </row>
    <row r="49" spans="2:1024" ht="21.75" customHeight="1">
      <c r="B49" s="5" t="s">
        <v>0</v>
      </c>
      <c r="C49" s="14" t="s">
        <v>24</v>
      </c>
      <c r="D49" s="15">
        <v>0</v>
      </c>
      <c r="E49" s="7">
        <f t="shared" ref="E49:E54" si="0">D49*$E$31</f>
        <v>0</v>
      </c>
    </row>
    <row r="50" spans="2:1024" ht="21.75" customHeight="1">
      <c r="B50" s="5" t="s">
        <v>1</v>
      </c>
      <c r="C50" s="14" t="s">
        <v>121</v>
      </c>
      <c r="D50" s="18">
        <v>0</v>
      </c>
      <c r="E50" s="7">
        <f t="shared" si="0"/>
        <v>0</v>
      </c>
      <c r="G50" s="54"/>
    </row>
    <row r="51" spans="2:1024" ht="21.75" customHeight="1">
      <c r="B51" s="5" t="s">
        <v>2</v>
      </c>
      <c r="C51" s="14" t="s">
        <v>25</v>
      </c>
      <c r="D51" s="15">
        <v>0</v>
      </c>
      <c r="E51" s="7">
        <f>D51*$E$31</f>
        <v>0</v>
      </c>
    </row>
    <row r="52" spans="2:1024" ht="21.75" customHeight="1">
      <c r="B52" s="5" t="s">
        <v>8</v>
      </c>
      <c r="C52" s="14" t="s">
        <v>74</v>
      </c>
      <c r="D52" s="15">
        <v>0</v>
      </c>
      <c r="E52" s="7">
        <f>D52*$E$31</f>
        <v>0</v>
      </c>
    </row>
    <row r="53" spans="2:1024" ht="21.75" customHeight="1">
      <c r="B53" s="5" t="s">
        <v>9</v>
      </c>
      <c r="C53" s="14" t="s">
        <v>26</v>
      </c>
      <c r="D53" s="15">
        <v>0</v>
      </c>
      <c r="E53" s="7">
        <f t="shared" si="0"/>
        <v>0</v>
      </c>
    </row>
    <row r="54" spans="2:1024" ht="21.75" customHeight="1">
      <c r="B54" s="5" t="s">
        <v>10</v>
      </c>
      <c r="C54" s="14" t="s">
        <v>27</v>
      </c>
      <c r="D54" s="15">
        <v>0</v>
      </c>
      <c r="E54" s="7">
        <f t="shared" si="0"/>
        <v>0</v>
      </c>
    </row>
    <row r="55" spans="2:1024" ht="21.75" customHeight="1">
      <c r="B55" s="5" t="s">
        <v>11</v>
      </c>
      <c r="C55" s="14" t="s">
        <v>28</v>
      </c>
      <c r="D55" s="15">
        <v>0</v>
      </c>
      <c r="E55" s="7">
        <f>D55*$E$31</f>
        <v>0</v>
      </c>
    </row>
    <row r="56" spans="2:1024" ht="21.75" customHeight="1">
      <c r="B56" s="11"/>
      <c r="C56" s="17" t="s">
        <v>29</v>
      </c>
      <c r="D56" s="18">
        <f>SUM(D48:D55)</f>
        <v>0</v>
      </c>
      <c r="E56" s="12">
        <f>SUM(E48:E55)</f>
        <v>0</v>
      </c>
      <c r="G56" s="54"/>
    </row>
    <row r="57" spans="2:1024" ht="15" customHeight="1">
      <c r="B57" s="2" t="s">
        <v>107</v>
      </c>
      <c r="C57" s="2"/>
      <c r="D57" s="2"/>
      <c r="E57" s="2"/>
      <c r="G57" s="54"/>
    </row>
    <row r="58" spans="2:1024" ht="15" customHeight="1">
      <c r="B58" s="2" t="s">
        <v>108</v>
      </c>
      <c r="C58" s="2"/>
      <c r="D58" s="2"/>
      <c r="E58" s="2"/>
      <c r="G58" s="54"/>
    </row>
    <row r="59" spans="2:1024" ht="15" customHeight="1">
      <c r="B59" s="2" t="s">
        <v>109</v>
      </c>
      <c r="C59" s="2"/>
      <c r="D59" s="2"/>
      <c r="E59" s="2"/>
      <c r="G59" s="54"/>
    </row>
    <row r="60" spans="2:1024" ht="16.5" customHeight="1">
      <c r="B60" s="1"/>
      <c r="C60" s="2"/>
      <c r="D60" s="2"/>
    </row>
    <row r="61" spans="2:1024" s="67" customFormat="1" ht="20.25" customHeight="1">
      <c r="B61" s="143" t="s">
        <v>30</v>
      </c>
      <c r="C61" s="143"/>
      <c r="D61" s="143"/>
      <c r="E61" s="6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2:1024" ht="16.5" customHeight="1">
      <c r="B62" s="62" t="s">
        <v>35</v>
      </c>
      <c r="C62" s="144" t="s">
        <v>31</v>
      </c>
      <c r="D62" s="145"/>
      <c r="E62" s="62" t="s">
        <v>6</v>
      </c>
    </row>
    <row r="63" spans="2:1024" ht="21.75" customHeight="1">
      <c r="B63" s="5" t="s">
        <v>7</v>
      </c>
      <c r="C63" s="146" t="s">
        <v>122</v>
      </c>
      <c r="D63" s="147"/>
      <c r="E63" s="55"/>
    </row>
    <row r="64" spans="2:1024" ht="21.75" customHeight="1">
      <c r="B64" s="5" t="s">
        <v>0</v>
      </c>
      <c r="C64" s="146" t="s">
        <v>163</v>
      </c>
      <c r="D64" s="147"/>
      <c r="E64" s="7"/>
      <c r="G64" s="13"/>
    </row>
    <row r="65" spans="2:8" ht="21.75" customHeight="1">
      <c r="B65" s="5" t="s">
        <v>1</v>
      </c>
      <c r="C65" s="148" t="s">
        <v>164</v>
      </c>
      <c r="D65" s="148"/>
      <c r="E65" s="49"/>
    </row>
    <row r="66" spans="2:8" ht="18.75" customHeight="1">
      <c r="B66" s="5" t="s">
        <v>2</v>
      </c>
      <c r="C66" s="121" t="s">
        <v>188</v>
      </c>
      <c r="D66" s="121"/>
      <c r="E66" s="7"/>
    </row>
    <row r="67" spans="2:8" ht="18.75" customHeight="1">
      <c r="B67" s="5" t="s">
        <v>8</v>
      </c>
      <c r="C67" s="121" t="s">
        <v>189</v>
      </c>
      <c r="D67" s="121"/>
      <c r="E67" s="7"/>
    </row>
    <row r="68" spans="2:8" ht="18.75" customHeight="1">
      <c r="B68" s="5" t="s">
        <v>9</v>
      </c>
      <c r="C68" s="121" t="s">
        <v>191</v>
      </c>
      <c r="D68" s="121"/>
      <c r="E68" s="7"/>
      <c r="F68" s="21"/>
    </row>
    <row r="69" spans="2:8" ht="18.75" customHeight="1">
      <c r="B69" s="5" t="s">
        <v>10</v>
      </c>
      <c r="C69" s="149" t="s">
        <v>190</v>
      </c>
      <c r="D69" s="149"/>
      <c r="E69" s="98"/>
      <c r="F69" s="21"/>
    </row>
    <row r="70" spans="2:8" ht="18.75" customHeight="1">
      <c r="B70" s="5" t="s">
        <v>11</v>
      </c>
      <c r="C70" s="121" t="s">
        <v>123</v>
      </c>
      <c r="D70" s="121"/>
      <c r="E70" s="7"/>
    </row>
    <row r="71" spans="2:8" ht="29.25" customHeight="1">
      <c r="B71" s="5" t="s">
        <v>12</v>
      </c>
      <c r="C71" s="121" t="s">
        <v>276</v>
      </c>
      <c r="D71" s="121"/>
      <c r="E71" s="7"/>
      <c r="H71" s="37"/>
    </row>
    <row r="72" spans="2:8" ht="18.75" customHeight="1">
      <c r="B72" s="131" t="s">
        <v>32</v>
      </c>
      <c r="C72" s="131"/>
      <c r="D72" s="131"/>
      <c r="E72" s="12">
        <f>SUM(E63:E71)</f>
        <v>0</v>
      </c>
    </row>
    <row r="73" spans="2:8">
      <c r="B73" s="150" t="s">
        <v>110</v>
      </c>
      <c r="C73" s="150"/>
      <c r="D73" s="150"/>
      <c r="E73" s="150"/>
    </row>
    <row r="74" spans="2:8" ht="25.5" customHeight="1">
      <c r="B74" s="151" t="s">
        <v>111</v>
      </c>
      <c r="C74" s="151"/>
      <c r="D74" s="151"/>
      <c r="E74" s="151"/>
    </row>
    <row r="75" spans="2:8" ht="17.25" customHeight="1">
      <c r="B75" s="2"/>
      <c r="C75" s="2"/>
      <c r="D75" s="2"/>
    </row>
    <row r="76" spans="2:8">
      <c r="B76" s="136" t="s">
        <v>33</v>
      </c>
      <c r="C76" s="136"/>
      <c r="D76" s="136"/>
    </row>
    <row r="77" spans="2:8" ht="16.5" customHeight="1">
      <c r="B77" s="62">
        <v>2</v>
      </c>
      <c r="C77" s="131" t="s">
        <v>34</v>
      </c>
      <c r="D77" s="131"/>
      <c r="E77" s="62" t="s">
        <v>6</v>
      </c>
    </row>
    <row r="78" spans="2:8" ht="22.5" customHeight="1">
      <c r="B78" s="5" t="s">
        <v>16</v>
      </c>
      <c r="C78" s="132" t="s">
        <v>17</v>
      </c>
      <c r="D78" s="132"/>
      <c r="E78" s="7">
        <f>E41</f>
        <v>0</v>
      </c>
    </row>
    <row r="79" spans="2:8" ht="22.5" customHeight="1">
      <c r="B79" s="5" t="s">
        <v>21</v>
      </c>
      <c r="C79" s="132" t="s">
        <v>22</v>
      </c>
      <c r="D79" s="132"/>
      <c r="E79" s="7">
        <f>E56</f>
        <v>0</v>
      </c>
    </row>
    <row r="80" spans="2:8" ht="22.5" customHeight="1">
      <c r="B80" s="5" t="s">
        <v>35</v>
      </c>
      <c r="C80" s="132" t="s">
        <v>31</v>
      </c>
      <c r="D80" s="132"/>
      <c r="E80" s="7">
        <f>E72</f>
        <v>0</v>
      </c>
    </row>
    <row r="81" spans="2:1024">
      <c r="B81" s="131" t="s">
        <v>36</v>
      </c>
      <c r="C81" s="131"/>
      <c r="D81" s="131"/>
      <c r="E81" s="12">
        <f>SUM(E78:E80)</f>
        <v>0</v>
      </c>
    </row>
    <row r="82" spans="2:1024">
      <c r="B82" s="2"/>
      <c r="C82" s="2"/>
      <c r="D82" s="2"/>
      <c r="G82" s="51"/>
    </row>
    <row r="83" spans="2:1024" ht="26.25" customHeight="1">
      <c r="B83" s="142" t="s">
        <v>37</v>
      </c>
      <c r="C83" s="142"/>
      <c r="D83" s="142"/>
      <c r="E83" s="142"/>
    </row>
    <row r="84" spans="2:1024" ht="39" customHeight="1">
      <c r="B84" s="62">
        <v>3</v>
      </c>
      <c r="C84" s="131" t="s">
        <v>38</v>
      </c>
      <c r="D84" s="131"/>
      <c r="E84" s="62" t="s">
        <v>6</v>
      </c>
    </row>
    <row r="85" spans="2:1024" ht="21" customHeight="1">
      <c r="B85" s="5" t="s">
        <v>7</v>
      </c>
      <c r="C85" s="20" t="s">
        <v>270</v>
      </c>
      <c r="D85" s="50">
        <v>0</v>
      </c>
      <c r="E85" s="7">
        <f>$E$31*D85</f>
        <v>0</v>
      </c>
      <c r="F85" s="51"/>
    </row>
    <row r="86" spans="2:1024" ht="26.25" customHeight="1">
      <c r="B86" s="5" t="s">
        <v>0</v>
      </c>
      <c r="C86" s="14" t="s">
        <v>81</v>
      </c>
      <c r="D86" s="50">
        <f>D85*D55</f>
        <v>0</v>
      </c>
      <c r="E86" s="7">
        <f>(E85*D55)</f>
        <v>0</v>
      </c>
    </row>
    <row r="87" spans="2:1024" ht="21" customHeight="1">
      <c r="B87" s="5" t="s">
        <v>1</v>
      </c>
      <c r="C87" s="20" t="s">
        <v>271</v>
      </c>
      <c r="D87" s="50">
        <v>0</v>
      </c>
      <c r="E87" s="7">
        <f>E31*0.0194</f>
        <v>0</v>
      </c>
    </row>
    <row r="88" spans="2:1024" ht="26.25" customHeight="1">
      <c r="B88" s="5" t="s">
        <v>2</v>
      </c>
      <c r="C88" s="20" t="s">
        <v>83</v>
      </c>
      <c r="D88" s="15">
        <f>D87*D56</f>
        <v>0</v>
      </c>
      <c r="E88" s="7">
        <f>E87*D56</f>
        <v>0</v>
      </c>
    </row>
    <row r="89" spans="2:1024" ht="21" customHeight="1">
      <c r="B89" s="5" t="s">
        <v>8</v>
      </c>
      <c r="C89" s="63" t="s">
        <v>272</v>
      </c>
      <c r="D89" s="15">
        <f>((D87)*0.08)*0.4</f>
        <v>0</v>
      </c>
      <c r="E89" s="7">
        <f>((E87)*0.08)*0.4</f>
        <v>0</v>
      </c>
    </row>
    <row r="90" spans="2:1024" ht="21" customHeight="1">
      <c r="B90" s="5" t="s">
        <v>9</v>
      </c>
      <c r="C90" s="63" t="s">
        <v>273</v>
      </c>
      <c r="D90" s="15">
        <v>0</v>
      </c>
      <c r="E90" s="7">
        <f>(((E31+E37+E38)*0.08)*0.4)*0.9</f>
        <v>0</v>
      </c>
    </row>
    <row r="91" spans="2:1024" ht="16.5" customHeight="1">
      <c r="B91" s="131" t="s">
        <v>39</v>
      </c>
      <c r="C91" s="131"/>
      <c r="D91" s="131"/>
      <c r="E91" s="12">
        <f>SUM(E85+E86+E87+E88+E90)</f>
        <v>0</v>
      </c>
    </row>
    <row r="92" spans="2:1024" ht="28.9" customHeight="1">
      <c r="B92" s="152" t="s">
        <v>97</v>
      </c>
      <c r="C92" s="152"/>
      <c r="D92" s="152"/>
      <c r="E92" s="152"/>
    </row>
    <row r="93" spans="2:1024" ht="24" customHeight="1">
      <c r="B93" s="135" t="s">
        <v>40</v>
      </c>
      <c r="C93" s="135"/>
      <c r="D93" s="135"/>
      <c r="E93" s="135"/>
    </row>
    <row r="94" spans="2:1024" s="67" customFormat="1" ht="17.25" customHeight="1">
      <c r="B94" s="143" t="s">
        <v>41</v>
      </c>
      <c r="C94" s="143"/>
      <c r="D94" s="143"/>
      <c r="E94" s="6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</row>
    <row r="95" spans="2:1024">
      <c r="B95" s="62" t="s">
        <v>42</v>
      </c>
      <c r="C95" s="131" t="s">
        <v>43</v>
      </c>
      <c r="D95" s="131"/>
      <c r="E95" s="62" t="s">
        <v>6</v>
      </c>
    </row>
    <row r="96" spans="2:1024" ht="18" customHeight="1">
      <c r="B96" s="5" t="s">
        <v>7</v>
      </c>
      <c r="C96" s="20" t="s">
        <v>274</v>
      </c>
      <c r="D96" s="15">
        <v>0</v>
      </c>
      <c r="E96" s="7">
        <f>D96*$E$31</f>
        <v>0</v>
      </c>
    </row>
    <row r="97" spans="2:1024" ht="24">
      <c r="B97" s="5" t="s">
        <v>0</v>
      </c>
      <c r="C97" s="20" t="s">
        <v>115</v>
      </c>
      <c r="D97" s="22">
        <v>0</v>
      </c>
      <c r="E97" s="7">
        <f>(($E$31+E37+E38+E72+E91)/30/12)*3</f>
        <v>0</v>
      </c>
    </row>
    <row r="98" spans="2:1024" ht="24">
      <c r="B98" s="5" t="s">
        <v>1</v>
      </c>
      <c r="C98" s="20" t="s">
        <v>116</v>
      </c>
      <c r="D98" s="22">
        <v>0</v>
      </c>
      <c r="E98" s="7">
        <f>($E$31+E37+E38+E72+E91)*D98</f>
        <v>0</v>
      </c>
    </row>
    <row r="99" spans="2:1024" ht="24">
      <c r="B99" s="5" t="s">
        <v>2</v>
      </c>
      <c r="C99" s="20" t="s">
        <v>117</v>
      </c>
      <c r="D99" s="22">
        <v>0</v>
      </c>
      <c r="E99" s="7">
        <f>(((($E$31+E37+E38+E72+E91)/30/12)*30)*0.08)</f>
        <v>0</v>
      </c>
    </row>
    <row r="100" spans="2:1024" ht="24">
      <c r="B100" s="5" t="s">
        <v>8</v>
      </c>
      <c r="C100" s="20" t="s">
        <v>118</v>
      </c>
      <c r="D100" s="22">
        <v>0</v>
      </c>
      <c r="E100" s="7">
        <f>(((($E$31+E37+E38+E72+E91)/30/12)*5)*0.4)</f>
        <v>0</v>
      </c>
    </row>
    <row r="101" spans="2:1024" ht="24">
      <c r="B101" s="5" t="s">
        <v>9</v>
      </c>
      <c r="C101" s="20" t="s">
        <v>84</v>
      </c>
      <c r="D101" s="22">
        <f>D56</f>
        <v>0</v>
      </c>
      <c r="E101" s="7">
        <f>(E96+E97+E98+E99+E100)*D56</f>
        <v>0</v>
      </c>
    </row>
    <row r="102" spans="2:1024" ht="24">
      <c r="B102" s="5" t="s">
        <v>10</v>
      </c>
      <c r="C102" s="63" t="s">
        <v>85</v>
      </c>
      <c r="D102" s="22">
        <v>0</v>
      </c>
      <c r="E102" s="7">
        <f>(((E31+(E31/3))*(4/12))/12)*0.01416</f>
        <v>0</v>
      </c>
    </row>
    <row r="103" spans="2:1024" ht="24">
      <c r="B103" s="5" t="s">
        <v>11</v>
      </c>
      <c r="C103" s="63" t="s">
        <v>86</v>
      </c>
      <c r="D103" s="22">
        <f>D56</f>
        <v>0</v>
      </c>
      <c r="E103" s="7">
        <f>E102*D56</f>
        <v>0</v>
      </c>
    </row>
    <row r="104" spans="2:1024" ht="36">
      <c r="B104" s="5" t="s">
        <v>12</v>
      </c>
      <c r="C104" s="63" t="s">
        <v>87</v>
      </c>
      <c r="D104" s="22">
        <f>D56</f>
        <v>0</v>
      </c>
      <c r="E104" s="7">
        <f>(((E31+(E31/12))*(4/12))*0.01416)*D56</f>
        <v>0</v>
      </c>
    </row>
    <row r="105" spans="2:1024" ht="14.25" customHeight="1">
      <c r="B105" s="131" t="s">
        <v>73</v>
      </c>
      <c r="C105" s="131"/>
      <c r="D105" s="131"/>
      <c r="E105" s="12">
        <f>SUM(E96:E104)</f>
        <v>0</v>
      </c>
      <c r="F105" s="13"/>
    </row>
    <row r="106" spans="2:1024" s="67" customFormat="1" ht="21.75" customHeight="1">
      <c r="B106" s="153" t="s">
        <v>264</v>
      </c>
      <c r="C106" s="153"/>
      <c r="D106" s="153"/>
      <c r="E106" s="15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2:1024" ht="31.15" customHeight="1">
      <c r="B107" s="154" t="s">
        <v>112</v>
      </c>
      <c r="C107" s="154"/>
      <c r="D107" s="154"/>
      <c r="E107" s="154"/>
    </row>
    <row r="108" spans="2:1024" s="67" customFormat="1" ht="23.25" customHeight="1">
      <c r="B108" s="143" t="s">
        <v>44</v>
      </c>
      <c r="C108" s="143"/>
      <c r="D108" s="143"/>
      <c r="E108" s="6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2:1024" ht="16.5" customHeight="1">
      <c r="B109" s="62" t="s">
        <v>45</v>
      </c>
      <c r="C109" s="131" t="s">
        <v>46</v>
      </c>
      <c r="D109" s="131"/>
      <c r="E109" s="62" t="s">
        <v>6</v>
      </c>
    </row>
    <row r="110" spans="2:1024" ht="15.75" customHeight="1">
      <c r="B110" s="5" t="s">
        <v>7</v>
      </c>
      <c r="C110" s="14" t="s">
        <v>75</v>
      </c>
      <c r="D110" s="22">
        <v>0</v>
      </c>
      <c r="E110" s="7"/>
    </row>
    <row r="111" spans="2:1024" ht="15.75" customHeight="1">
      <c r="B111" s="131" t="s">
        <v>47</v>
      </c>
      <c r="C111" s="131"/>
      <c r="D111" s="131"/>
      <c r="E111" s="12">
        <f>SUM(E110:E110)</f>
        <v>0</v>
      </c>
    </row>
    <row r="112" spans="2:1024" ht="15" customHeight="1">
      <c r="B112" s="2"/>
      <c r="C112" s="2"/>
      <c r="D112" s="2"/>
    </row>
    <row r="113" spans="2:1024" s="67" customFormat="1" ht="15" customHeight="1">
      <c r="B113" s="143" t="s">
        <v>48</v>
      </c>
      <c r="C113" s="143"/>
      <c r="D113" s="143"/>
      <c r="E113" s="6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2:1024" ht="15" customHeight="1">
      <c r="B114" s="62">
        <v>4</v>
      </c>
      <c r="C114" s="131" t="s">
        <v>34</v>
      </c>
      <c r="D114" s="131"/>
      <c r="E114" s="62" t="s">
        <v>6</v>
      </c>
    </row>
    <row r="115" spans="2:1024" ht="15" customHeight="1">
      <c r="B115" s="5" t="s">
        <v>42</v>
      </c>
      <c r="C115" s="132" t="s">
        <v>49</v>
      </c>
      <c r="D115" s="132"/>
      <c r="E115" s="7">
        <f>E105</f>
        <v>0</v>
      </c>
    </row>
    <row r="116" spans="2:1024" ht="15" customHeight="1">
      <c r="B116" s="5" t="s">
        <v>45</v>
      </c>
      <c r="C116" s="132" t="s">
        <v>75</v>
      </c>
      <c r="D116" s="132"/>
      <c r="E116" s="7">
        <f>E111</f>
        <v>0</v>
      </c>
    </row>
    <row r="117" spans="2:1024" ht="15" customHeight="1">
      <c r="B117" s="131" t="s">
        <v>36</v>
      </c>
      <c r="C117" s="131"/>
      <c r="D117" s="131"/>
      <c r="E117" s="12">
        <f>E115+E116</f>
        <v>0</v>
      </c>
    </row>
    <row r="118" spans="2:1024" ht="15" customHeight="1">
      <c r="B118" s="2"/>
      <c r="C118" s="2"/>
      <c r="D118" s="2"/>
    </row>
    <row r="119" spans="2:1024" ht="20.25" customHeight="1">
      <c r="B119" s="130" t="s">
        <v>50</v>
      </c>
      <c r="C119" s="130"/>
      <c r="D119" s="130"/>
      <c r="E119" s="130"/>
      <c r="F119" s="57"/>
      <c r="G119" s="57"/>
      <c r="H119" s="57"/>
      <c r="I119" s="57"/>
    </row>
    <row r="120" spans="2:1024" ht="17.25" customHeight="1">
      <c r="B120" s="62">
        <v>5</v>
      </c>
      <c r="C120" s="131" t="s">
        <v>51</v>
      </c>
      <c r="D120" s="131"/>
      <c r="E120" s="62" t="s">
        <v>6</v>
      </c>
      <c r="F120" s="58"/>
      <c r="G120" s="57"/>
      <c r="H120" s="57"/>
      <c r="I120" s="57"/>
    </row>
    <row r="121" spans="2:1024" ht="17.25" customHeight="1">
      <c r="B121" s="5" t="s">
        <v>7</v>
      </c>
      <c r="C121" s="132" t="s">
        <v>259</v>
      </c>
      <c r="D121" s="132"/>
      <c r="E121" s="7">
        <v>0</v>
      </c>
      <c r="F121" s="57"/>
      <c r="G121" s="57"/>
      <c r="H121" s="57"/>
      <c r="I121" s="57"/>
    </row>
    <row r="122" spans="2:1024" ht="17.25" customHeight="1">
      <c r="B122" s="5" t="s">
        <v>0</v>
      </c>
      <c r="C122" s="155" t="s">
        <v>260</v>
      </c>
      <c r="D122" s="155"/>
      <c r="E122" s="7">
        <v>0</v>
      </c>
      <c r="F122" s="57"/>
      <c r="G122" s="57"/>
      <c r="H122" s="57"/>
      <c r="I122" s="57"/>
    </row>
    <row r="123" spans="2:1024" ht="17.25" customHeight="1">
      <c r="B123" s="5" t="s">
        <v>1</v>
      </c>
      <c r="C123" s="155" t="s">
        <v>261</v>
      </c>
      <c r="D123" s="155"/>
      <c r="E123" s="7">
        <v>0</v>
      </c>
      <c r="F123" s="57"/>
      <c r="G123" s="57"/>
      <c r="H123" s="57"/>
      <c r="I123" s="57"/>
    </row>
    <row r="124" spans="2:1024" ht="17.25" customHeight="1">
      <c r="B124" s="5" t="s">
        <v>2</v>
      </c>
      <c r="C124" s="132" t="s">
        <v>96</v>
      </c>
      <c r="D124" s="132"/>
      <c r="E124" s="7"/>
      <c r="F124" s="57"/>
      <c r="G124" s="57"/>
      <c r="H124" s="57"/>
      <c r="I124" s="57"/>
    </row>
    <row r="125" spans="2:1024" ht="26.25" customHeight="1">
      <c r="B125" s="131" t="s">
        <v>52</v>
      </c>
      <c r="C125" s="131"/>
      <c r="D125" s="131"/>
      <c r="E125" s="12">
        <f>SUM(E121:E124)</f>
        <v>0</v>
      </c>
    </row>
    <row r="126" spans="2:1024" ht="16.5" customHeight="1">
      <c r="B126" s="2"/>
      <c r="C126" s="2"/>
      <c r="D126" s="2"/>
    </row>
    <row r="127" spans="2:1024" ht="18.75" customHeight="1">
      <c r="B127" s="156" t="s">
        <v>53</v>
      </c>
      <c r="C127" s="156"/>
      <c r="D127" s="156"/>
      <c r="E127" s="156"/>
    </row>
    <row r="128" spans="2:1024" ht="16.5" customHeight="1">
      <c r="B128" s="62">
        <v>6</v>
      </c>
      <c r="C128" s="17" t="s">
        <v>54</v>
      </c>
      <c r="D128" s="62" t="s">
        <v>55</v>
      </c>
      <c r="E128" s="23" t="s">
        <v>6</v>
      </c>
    </row>
    <row r="129" spans="2:5" ht="16.5" customHeight="1">
      <c r="B129" s="5" t="s">
        <v>7</v>
      </c>
      <c r="C129" s="14" t="s">
        <v>56</v>
      </c>
      <c r="D129" s="65">
        <v>0</v>
      </c>
      <c r="E129" s="64">
        <f>E149*D129</f>
        <v>0</v>
      </c>
    </row>
    <row r="130" spans="2:5" ht="16.5" customHeight="1">
      <c r="B130" s="5" t="s">
        <v>0</v>
      </c>
      <c r="C130" s="24" t="s">
        <v>57</v>
      </c>
      <c r="D130" s="25">
        <v>0</v>
      </c>
      <c r="E130" s="64">
        <f>(E149+E129)*D130</f>
        <v>0</v>
      </c>
    </row>
    <row r="131" spans="2:5" ht="16.5" customHeight="1">
      <c r="B131" s="157" t="s">
        <v>1</v>
      </c>
      <c r="C131" s="14" t="s">
        <v>58</v>
      </c>
      <c r="D131" s="65"/>
      <c r="E131" s="64"/>
    </row>
    <row r="132" spans="2:5" ht="16.5" customHeight="1">
      <c r="B132" s="157"/>
      <c r="C132" s="26" t="s">
        <v>76</v>
      </c>
      <c r="D132" s="27"/>
      <c r="E132" s="28"/>
    </row>
    <row r="133" spans="2:5">
      <c r="B133" s="157"/>
      <c r="C133" s="14" t="s">
        <v>124</v>
      </c>
      <c r="D133" s="59">
        <v>0</v>
      </c>
      <c r="E133" s="64">
        <f>($E$129+$E$130+$E$149)/(1-($D$133+$D$134+$D$136))*D133</f>
        <v>0</v>
      </c>
    </row>
    <row r="134" spans="2:5">
      <c r="B134" s="157"/>
      <c r="C134" s="29" t="s">
        <v>125</v>
      </c>
      <c r="D134" s="60">
        <v>0</v>
      </c>
      <c r="E134" s="64">
        <f>($E$129+$E$130+$E$149)/(1-($D$133+$D$134+$D$136))*D134</f>
        <v>0</v>
      </c>
    </row>
    <row r="135" spans="2:5" ht="24">
      <c r="B135" s="157"/>
      <c r="C135" s="14" t="s">
        <v>126</v>
      </c>
      <c r="D135" s="30">
        <v>0</v>
      </c>
      <c r="E135" s="31">
        <f>IF(D135="","",(E149+E129+E130+E136)*D135)</f>
        <v>0</v>
      </c>
    </row>
    <row r="136" spans="2:5">
      <c r="B136" s="157"/>
      <c r="C136" s="32" t="s">
        <v>59</v>
      </c>
      <c r="D136" s="158">
        <v>0</v>
      </c>
      <c r="E136" s="159">
        <f>($E$129+$E$130+$E$149)/(1-($D$133+$D$134+$D$136))*D136</f>
        <v>0</v>
      </c>
    </row>
    <row r="137" spans="2:5">
      <c r="B137" s="157"/>
      <c r="C137" s="29" t="s">
        <v>60</v>
      </c>
      <c r="D137" s="158"/>
      <c r="E137" s="159"/>
    </row>
    <row r="138" spans="2:5">
      <c r="B138" s="131" t="s">
        <v>61</v>
      </c>
      <c r="C138" s="131"/>
      <c r="D138" s="62"/>
      <c r="E138" s="33">
        <f>SUM(E129:E137)</f>
        <v>0</v>
      </c>
    </row>
    <row r="139" spans="2:5" ht="15" customHeight="1">
      <c r="B139" s="154" t="s">
        <v>113</v>
      </c>
      <c r="C139" s="154"/>
      <c r="D139" s="154"/>
      <c r="E139" s="154"/>
    </row>
    <row r="140" spans="2:5" ht="15" customHeight="1">
      <c r="B140" s="154" t="s">
        <v>114</v>
      </c>
      <c r="C140" s="154"/>
      <c r="D140" s="154"/>
      <c r="E140" s="154"/>
    </row>
    <row r="141" spans="2:5" ht="15" customHeight="1">
      <c r="B141" s="2"/>
      <c r="C141" s="2"/>
      <c r="D141" s="2"/>
    </row>
    <row r="142" spans="2:5" ht="18.75" customHeight="1">
      <c r="B142" s="130" t="s">
        <v>62</v>
      </c>
      <c r="C142" s="130"/>
      <c r="D142" s="130"/>
      <c r="E142" s="130"/>
    </row>
    <row r="143" spans="2:5" ht="16.5" customHeight="1">
      <c r="B143" s="34"/>
      <c r="C143" s="131" t="s">
        <v>63</v>
      </c>
      <c r="D143" s="131"/>
      <c r="E143" s="11" t="s">
        <v>64</v>
      </c>
    </row>
    <row r="144" spans="2:5" ht="16.5" customHeight="1">
      <c r="B144" s="5" t="s">
        <v>7</v>
      </c>
      <c r="C144" s="132" t="s">
        <v>65</v>
      </c>
      <c r="D144" s="132"/>
      <c r="E144" s="7">
        <f>E31</f>
        <v>0</v>
      </c>
    </row>
    <row r="145" spans="2:5" ht="16.5" customHeight="1">
      <c r="B145" s="5" t="s">
        <v>0</v>
      </c>
      <c r="C145" s="132" t="s">
        <v>66</v>
      </c>
      <c r="D145" s="132"/>
      <c r="E145" s="7">
        <f>E81</f>
        <v>0</v>
      </c>
    </row>
    <row r="146" spans="2:5" ht="16.5" customHeight="1">
      <c r="B146" s="5" t="s">
        <v>1</v>
      </c>
      <c r="C146" s="132" t="s">
        <v>67</v>
      </c>
      <c r="D146" s="132"/>
      <c r="E146" s="7">
        <f>E91</f>
        <v>0</v>
      </c>
    </row>
    <row r="147" spans="2:5" ht="16.5" customHeight="1">
      <c r="B147" s="5" t="s">
        <v>2</v>
      </c>
      <c r="C147" s="132" t="s">
        <v>68</v>
      </c>
      <c r="D147" s="132"/>
      <c r="E147" s="7">
        <f>E117</f>
        <v>0</v>
      </c>
    </row>
    <row r="148" spans="2:5" ht="16.5" customHeight="1">
      <c r="B148" s="5" t="s">
        <v>8</v>
      </c>
      <c r="C148" s="132" t="s">
        <v>69</v>
      </c>
      <c r="D148" s="132"/>
      <c r="E148" s="7">
        <f>E125</f>
        <v>0</v>
      </c>
    </row>
    <row r="149" spans="2:5" ht="16.5" customHeight="1">
      <c r="B149" s="137" t="s">
        <v>70</v>
      </c>
      <c r="C149" s="137"/>
      <c r="D149" s="137"/>
      <c r="E149" s="16">
        <f>SUM(E144:E148)</f>
        <v>0</v>
      </c>
    </row>
    <row r="150" spans="2:5" ht="16.5" customHeight="1">
      <c r="B150" s="6" t="s">
        <v>9</v>
      </c>
      <c r="C150" s="132" t="s">
        <v>71</v>
      </c>
      <c r="D150" s="132"/>
      <c r="E150" s="7">
        <f>E138</f>
        <v>0</v>
      </c>
    </row>
    <row r="151" spans="2:5" ht="16.5" customHeight="1">
      <c r="B151" s="131" t="s">
        <v>72</v>
      </c>
      <c r="C151" s="131"/>
      <c r="D151" s="131"/>
      <c r="E151" s="12">
        <f>ROUND(SUM(E150+E149),2)</f>
        <v>0</v>
      </c>
    </row>
    <row r="152" spans="2:5">
      <c r="B152" s="2"/>
      <c r="C152" s="2"/>
      <c r="D152" s="2"/>
    </row>
    <row r="153" spans="2:5">
      <c r="B153" s="2"/>
      <c r="C153" s="2"/>
      <c r="D153" s="2"/>
      <c r="E153" s="47"/>
    </row>
    <row r="154" spans="2:5">
      <c r="B154" s="2"/>
      <c r="C154" s="2"/>
      <c r="D154" s="2"/>
    </row>
    <row r="155" spans="2:5">
      <c r="B155" s="2"/>
      <c r="C155" s="2"/>
      <c r="D155" s="2"/>
    </row>
    <row r="156" spans="2:5">
      <c r="B156" s="2"/>
      <c r="C156" s="2"/>
      <c r="D156" s="2"/>
    </row>
  </sheetData>
  <mergeCells count="90">
    <mergeCell ref="B151:D151"/>
    <mergeCell ref="C145:D145"/>
    <mergeCell ref="C146:D146"/>
    <mergeCell ref="C147:D147"/>
    <mergeCell ref="C148:D148"/>
    <mergeCell ref="B149:D149"/>
    <mergeCell ref="C150:D150"/>
    <mergeCell ref="C144:D144"/>
    <mergeCell ref="C124:D124"/>
    <mergeCell ref="B125:D125"/>
    <mergeCell ref="B127:E127"/>
    <mergeCell ref="B131:B137"/>
    <mergeCell ref="D136:D137"/>
    <mergeCell ref="E136:E137"/>
    <mergeCell ref="B138:C138"/>
    <mergeCell ref="B139:E139"/>
    <mergeCell ref="B140:E140"/>
    <mergeCell ref="B142:E142"/>
    <mergeCell ref="C143:D143"/>
    <mergeCell ref="C123:D123"/>
    <mergeCell ref="B111:D111"/>
    <mergeCell ref="B113:D113"/>
    <mergeCell ref="C114:D114"/>
    <mergeCell ref="C115:D115"/>
    <mergeCell ref="C116:D116"/>
    <mergeCell ref="B117:D117"/>
    <mergeCell ref="B119:E119"/>
    <mergeCell ref="C120:D120"/>
    <mergeCell ref="C121:D121"/>
    <mergeCell ref="C122:D122"/>
    <mergeCell ref="C109:D109"/>
    <mergeCell ref="B83:E83"/>
    <mergeCell ref="C84:D84"/>
    <mergeCell ref="B91:D91"/>
    <mergeCell ref="B92:E92"/>
    <mergeCell ref="B93:E93"/>
    <mergeCell ref="B94:D94"/>
    <mergeCell ref="C95:D95"/>
    <mergeCell ref="B105:D105"/>
    <mergeCell ref="B106:E106"/>
    <mergeCell ref="B107:E107"/>
    <mergeCell ref="B108:D108"/>
    <mergeCell ref="B81:D81"/>
    <mergeCell ref="C69:D69"/>
    <mergeCell ref="C70:D70"/>
    <mergeCell ref="C71:D71"/>
    <mergeCell ref="B72:D72"/>
    <mergeCell ref="B73:E73"/>
    <mergeCell ref="B74:E74"/>
    <mergeCell ref="B76:D76"/>
    <mergeCell ref="C77:D77"/>
    <mergeCell ref="C78:D78"/>
    <mergeCell ref="C79:D79"/>
    <mergeCell ref="C80:D80"/>
    <mergeCell ref="C68:D68"/>
    <mergeCell ref="B42:E42"/>
    <mergeCell ref="B43:E43"/>
    <mergeCell ref="B44:E44"/>
    <mergeCell ref="B46:E46"/>
    <mergeCell ref="B61:D61"/>
    <mergeCell ref="C62:D62"/>
    <mergeCell ref="C63:D63"/>
    <mergeCell ref="C64:D64"/>
    <mergeCell ref="C65:D65"/>
    <mergeCell ref="C66:D66"/>
    <mergeCell ref="C67:D67"/>
    <mergeCell ref="B41:D41"/>
    <mergeCell ref="C26:D26"/>
    <mergeCell ref="C27:D27"/>
    <mergeCell ref="C28:D28"/>
    <mergeCell ref="C29:D29"/>
    <mergeCell ref="C30:D30"/>
    <mergeCell ref="C31:D31"/>
    <mergeCell ref="B32:E32"/>
    <mergeCell ref="B34:E34"/>
    <mergeCell ref="B35:D35"/>
    <mergeCell ref="C36:D36"/>
    <mergeCell ref="B39:D39"/>
    <mergeCell ref="C25:D25"/>
    <mergeCell ref="B2:E2"/>
    <mergeCell ref="B3:E3"/>
    <mergeCell ref="B5:E5"/>
    <mergeCell ref="B7:E7"/>
    <mergeCell ref="B8:E8"/>
    <mergeCell ref="B9:E9"/>
    <mergeCell ref="B20:E20"/>
    <mergeCell ref="C21:D21"/>
    <mergeCell ref="C22:D22"/>
    <mergeCell ref="C23:D23"/>
    <mergeCell ref="C24:D24"/>
  </mergeCells>
  <dataValidations count="5">
    <dataValidation allowBlank="1" showInputMessage="1" showErrorMessage="1" promptTitle="Orientação de preenchimento" prompt="Caso a empresa seja optante pela desoneração, zerar esse item e incluir o % da CPRB no módulo 6" sqref="C48:D48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1:D71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1 C110:D110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35:D135"/>
    <dataValidation allowBlank="1" showInputMessage="1" showErrorMessage="1" prompt="Quando necessário os valores monetários devem ser arredondados em 2 (duas)_x000a_casa decimais de acordo com a Norma ABNT NBR 5891" sqref="E151"/>
  </dataValidations>
  <pageMargins left="0.51181102362204722" right="0" top="0.47244094488188981" bottom="0.74803149606299213" header="0.31496062992125984" footer="0.31496062992125984"/>
  <pageSetup paperSize="9" scale="7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J156"/>
  <sheetViews>
    <sheetView showGridLines="0" view="pageBreakPreview" topLeftCell="B34" zoomScale="60" zoomScaleNormal="100" workbookViewId="0">
      <selection activeCell="B43" sqref="B43:E43"/>
    </sheetView>
  </sheetViews>
  <sheetFormatPr defaultColWidth="8.75" defaultRowHeight="12"/>
  <cols>
    <col min="1" max="1" width="6.375" style="1" customWidth="1"/>
    <col min="2" max="2" width="6.25" style="3" customWidth="1"/>
    <col min="3" max="3" width="61.875" style="3" customWidth="1"/>
    <col min="4" max="4" width="23.125" style="3" customWidth="1"/>
    <col min="5" max="5" width="21" style="4" customWidth="1"/>
    <col min="6" max="6" width="12.375" style="2" customWidth="1"/>
    <col min="7" max="7" width="8.5" style="2" customWidth="1"/>
    <col min="8" max="9" width="10.125" style="2" customWidth="1"/>
    <col min="10" max="255" width="8.5" style="2" customWidth="1"/>
    <col min="256" max="256" width="18.875" style="2" customWidth="1"/>
    <col min="257" max="257" width="17.625" style="2" customWidth="1"/>
    <col min="258" max="258" width="56.375" style="2" customWidth="1"/>
    <col min="259" max="259" width="24.875" style="2" customWidth="1"/>
    <col min="260" max="260" width="20.125" style="2" customWidth="1"/>
    <col min="261" max="261" width="11.125" style="2" customWidth="1"/>
    <col min="262" max="262" width="15.375" style="2" customWidth="1"/>
    <col min="263" max="511" width="8.5" style="2" customWidth="1"/>
    <col min="512" max="512" width="18.875" style="2" customWidth="1"/>
    <col min="513" max="513" width="17.625" style="2" customWidth="1"/>
    <col min="514" max="514" width="56.375" style="2" customWidth="1"/>
    <col min="515" max="515" width="24.875" style="2" customWidth="1"/>
    <col min="516" max="516" width="20.125" style="2" customWidth="1"/>
    <col min="517" max="517" width="11.125" style="2" customWidth="1"/>
    <col min="518" max="518" width="15.375" style="2" customWidth="1"/>
    <col min="519" max="767" width="8.5" style="2" customWidth="1"/>
    <col min="768" max="768" width="18.875" style="2" customWidth="1"/>
    <col min="769" max="769" width="17.625" style="2" customWidth="1"/>
    <col min="770" max="770" width="56.375" style="2" customWidth="1"/>
    <col min="771" max="771" width="24.875" style="2" customWidth="1"/>
    <col min="772" max="772" width="20.125" style="2" customWidth="1"/>
    <col min="773" max="773" width="11.125" style="2" customWidth="1"/>
    <col min="774" max="774" width="15.375" style="2" customWidth="1"/>
    <col min="775" max="1023" width="8.5" style="2" customWidth="1"/>
    <col min="1024" max="1024" width="18.875" style="2" customWidth="1"/>
    <col min="1025" max="16384" width="8.75" style="1"/>
  </cols>
  <sheetData>
    <row r="2" spans="2:6" ht="15">
      <c r="B2" s="122" t="s">
        <v>88</v>
      </c>
      <c r="C2" s="122"/>
      <c r="D2" s="122"/>
      <c r="E2" s="122"/>
    </row>
    <row r="3" spans="2:6">
      <c r="B3" s="123" t="s">
        <v>99</v>
      </c>
      <c r="C3" s="123"/>
      <c r="D3" s="123"/>
      <c r="E3" s="123"/>
    </row>
    <row r="4" spans="2:6">
      <c r="B4" s="61"/>
      <c r="C4" s="61"/>
      <c r="D4" s="61"/>
      <c r="E4" s="61"/>
    </row>
    <row r="5" spans="2:6" ht="16.149999999999999" customHeight="1">
      <c r="B5" s="124" t="s">
        <v>161</v>
      </c>
      <c r="C5" s="124"/>
      <c r="D5" s="124"/>
      <c r="E5" s="124"/>
    </row>
    <row r="6" spans="2:6" ht="15.75" customHeight="1">
      <c r="B6" s="35"/>
      <c r="C6" s="35"/>
      <c r="D6" s="36"/>
      <c r="E6" s="35"/>
    </row>
    <row r="7" spans="2:6">
      <c r="B7" s="125" t="s">
        <v>162</v>
      </c>
      <c r="C7" s="125"/>
      <c r="D7" s="125"/>
      <c r="E7" s="125"/>
    </row>
    <row r="8" spans="2:6">
      <c r="B8" s="126"/>
      <c r="C8" s="126"/>
      <c r="D8" s="126"/>
      <c r="E8" s="126"/>
    </row>
    <row r="9" spans="2:6" ht="20.45" customHeight="1">
      <c r="B9" s="127" t="s">
        <v>89</v>
      </c>
      <c r="C9" s="128"/>
      <c r="D9" s="128"/>
      <c r="E9" s="129"/>
    </row>
    <row r="10" spans="2:6" ht="17.25" customHeight="1">
      <c r="B10" s="38">
        <v>1</v>
      </c>
      <c r="C10" s="39" t="s">
        <v>119</v>
      </c>
      <c r="D10" s="39"/>
      <c r="E10" s="40"/>
    </row>
    <row r="11" spans="2:6" ht="17.25" customHeight="1">
      <c r="B11" s="38">
        <v>2</v>
      </c>
      <c r="C11" s="39" t="s">
        <v>94</v>
      </c>
      <c r="D11" s="1"/>
      <c r="E11" s="52" t="s">
        <v>150</v>
      </c>
    </row>
    <row r="12" spans="2:6" ht="17.25" customHeight="1">
      <c r="B12" s="38">
        <v>3</v>
      </c>
      <c r="C12" s="39" t="s">
        <v>95</v>
      </c>
      <c r="D12" s="44"/>
      <c r="E12" s="52" t="s">
        <v>258</v>
      </c>
    </row>
    <row r="13" spans="2:6" ht="17.25" customHeight="1">
      <c r="B13" s="38">
        <v>4</v>
      </c>
      <c r="C13" s="39" t="s">
        <v>3</v>
      </c>
      <c r="D13" s="39"/>
      <c r="E13" s="52">
        <v>12</v>
      </c>
    </row>
    <row r="14" spans="2:6" ht="17.25" customHeight="1">
      <c r="B14" s="38">
        <v>5</v>
      </c>
      <c r="C14" s="39" t="s">
        <v>90</v>
      </c>
      <c r="D14" s="39"/>
      <c r="E14" s="45"/>
    </row>
    <row r="15" spans="2:6" ht="17.25" customHeight="1">
      <c r="B15" s="38">
        <v>6</v>
      </c>
      <c r="C15" s="41" t="s">
        <v>91</v>
      </c>
      <c r="D15" s="42"/>
      <c r="E15" s="53"/>
      <c r="F15" s="8"/>
    </row>
    <row r="16" spans="2:6" ht="17.25" customHeight="1">
      <c r="B16" s="38">
        <v>7</v>
      </c>
      <c r="C16" s="41" t="s">
        <v>103</v>
      </c>
      <c r="D16" s="42"/>
      <c r="E16" s="53"/>
      <c r="F16" s="8"/>
    </row>
    <row r="17" spans="2:10" ht="17.25" customHeight="1">
      <c r="B17" s="38">
        <v>8</v>
      </c>
      <c r="C17" s="41" t="s">
        <v>92</v>
      </c>
      <c r="D17" s="42"/>
      <c r="E17" s="52"/>
      <c r="F17" s="9"/>
    </row>
    <row r="18" spans="2:10" ht="17.25" customHeight="1">
      <c r="B18" s="38">
        <v>9</v>
      </c>
      <c r="C18" s="41" t="s">
        <v>93</v>
      </c>
      <c r="D18" s="42"/>
      <c r="E18" s="40"/>
      <c r="F18" s="10"/>
    </row>
    <row r="19" spans="2:10" ht="16.5" customHeight="1">
      <c r="B19" s="43"/>
      <c r="C19" s="43"/>
      <c r="D19" s="43"/>
      <c r="E19" s="43"/>
      <c r="F19" s="10"/>
    </row>
    <row r="20" spans="2:10" ht="16.5" customHeight="1">
      <c r="B20" s="130" t="s">
        <v>4</v>
      </c>
      <c r="C20" s="130"/>
      <c r="D20" s="130"/>
      <c r="E20" s="130"/>
    </row>
    <row r="21" spans="2:10" ht="17.25" customHeight="1">
      <c r="B21" s="62">
        <v>1</v>
      </c>
      <c r="C21" s="131" t="s">
        <v>5</v>
      </c>
      <c r="D21" s="131"/>
      <c r="E21" s="62" t="s">
        <v>6</v>
      </c>
    </row>
    <row r="22" spans="2:10" ht="22.5" customHeight="1">
      <c r="B22" s="5" t="s">
        <v>7</v>
      </c>
      <c r="C22" s="121" t="s">
        <v>127</v>
      </c>
      <c r="D22" s="121"/>
      <c r="E22" s="7">
        <v>0</v>
      </c>
    </row>
    <row r="23" spans="2:10" ht="22.5" customHeight="1">
      <c r="B23" s="5" t="s">
        <v>0</v>
      </c>
      <c r="C23" s="121" t="s">
        <v>78</v>
      </c>
      <c r="D23" s="121"/>
      <c r="E23" s="7"/>
      <c r="G23" s="13"/>
      <c r="H23" s="46"/>
    </row>
    <row r="24" spans="2:10" ht="22.5" customHeight="1">
      <c r="B24" s="5" t="s">
        <v>1</v>
      </c>
      <c r="C24" s="121" t="s">
        <v>79</v>
      </c>
      <c r="D24" s="121"/>
      <c r="E24" s="7"/>
    </row>
    <row r="25" spans="2:10" ht="26.25" customHeight="1">
      <c r="B25" s="5" t="s">
        <v>2</v>
      </c>
      <c r="C25" s="121" t="s">
        <v>265</v>
      </c>
      <c r="D25" s="121"/>
      <c r="E25" s="7">
        <f>((E22/220)*1.2)*8</f>
        <v>0</v>
      </c>
      <c r="F25" s="48"/>
      <c r="G25" s="21"/>
      <c r="H25" s="21"/>
    </row>
    <row r="26" spans="2:10" ht="26.25" customHeight="1">
      <c r="B26" s="5" t="s">
        <v>8</v>
      </c>
      <c r="C26" s="121" t="s">
        <v>266</v>
      </c>
      <c r="D26" s="121"/>
      <c r="E26" s="7"/>
      <c r="F26" s="21"/>
      <c r="G26" s="21"/>
      <c r="H26" s="21"/>
      <c r="J26" s="13"/>
    </row>
    <row r="27" spans="2:10" ht="26.25" customHeight="1">
      <c r="B27" s="5" t="s">
        <v>9</v>
      </c>
      <c r="C27" s="121" t="s">
        <v>257</v>
      </c>
      <c r="D27" s="121"/>
      <c r="E27" s="7">
        <f>((E22/220)*1.5)*15</f>
        <v>0</v>
      </c>
    </row>
    <row r="28" spans="2:10" ht="22.5" customHeight="1">
      <c r="B28" s="5" t="s">
        <v>10</v>
      </c>
      <c r="C28" s="132" t="s">
        <v>160</v>
      </c>
      <c r="D28" s="132"/>
      <c r="E28" s="7">
        <f>((E22/220)*2)*10</f>
        <v>0</v>
      </c>
    </row>
    <row r="29" spans="2:10" ht="22.5" customHeight="1">
      <c r="B29" s="5" t="s">
        <v>11</v>
      </c>
      <c r="C29" s="121" t="s">
        <v>267</v>
      </c>
      <c r="D29" s="121"/>
      <c r="E29" s="98">
        <f>((E27+E28+E25)/21)*5</f>
        <v>0</v>
      </c>
    </row>
    <row r="30" spans="2:10" ht="22.5" customHeight="1">
      <c r="B30" s="5" t="s">
        <v>12</v>
      </c>
      <c r="C30" s="121" t="s">
        <v>100</v>
      </c>
      <c r="D30" s="121"/>
      <c r="E30" s="7"/>
    </row>
    <row r="31" spans="2:10" ht="22.5" customHeight="1">
      <c r="B31" s="11"/>
      <c r="C31" s="133" t="s">
        <v>13</v>
      </c>
      <c r="D31" s="133"/>
      <c r="E31" s="12">
        <f>SUM(E22:E30)</f>
        <v>0</v>
      </c>
    </row>
    <row r="32" spans="2:10" ht="20.45" customHeight="1">
      <c r="B32" s="134" t="s">
        <v>104</v>
      </c>
      <c r="C32" s="134"/>
      <c r="D32" s="134"/>
      <c r="E32" s="134"/>
    </row>
    <row r="33" spans="2:9" ht="17.25" customHeight="1">
      <c r="B33" s="56"/>
      <c r="C33" s="56"/>
      <c r="D33" s="56"/>
      <c r="E33" s="56"/>
    </row>
    <row r="34" spans="2:9" ht="17.25" customHeight="1">
      <c r="B34" s="135" t="s">
        <v>14</v>
      </c>
      <c r="C34" s="135"/>
      <c r="D34" s="135"/>
      <c r="E34" s="135"/>
    </row>
    <row r="35" spans="2:9" ht="21" customHeight="1">
      <c r="B35" s="136" t="s">
        <v>15</v>
      </c>
      <c r="C35" s="136"/>
      <c r="D35" s="136"/>
    </row>
    <row r="36" spans="2:9" ht="21" customHeight="1">
      <c r="B36" s="62" t="s">
        <v>16</v>
      </c>
      <c r="C36" s="131" t="s">
        <v>17</v>
      </c>
      <c r="D36" s="131"/>
      <c r="E36" s="62" t="s">
        <v>6</v>
      </c>
    </row>
    <row r="37" spans="2:9" ht="21" customHeight="1">
      <c r="B37" s="5" t="s">
        <v>7</v>
      </c>
      <c r="C37" s="14" t="s">
        <v>268</v>
      </c>
      <c r="D37" s="15">
        <v>0</v>
      </c>
      <c r="E37" s="7">
        <f>$E$31*D37</f>
        <v>0</v>
      </c>
    </row>
    <row r="38" spans="2:9" ht="21" customHeight="1">
      <c r="B38" s="5" t="s">
        <v>0</v>
      </c>
      <c r="C38" s="14" t="s">
        <v>269</v>
      </c>
      <c r="D38" s="15">
        <v>0</v>
      </c>
      <c r="E38" s="7">
        <f>$E$31*D38</f>
        <v>0</v>
      </c>
    </row>
    <row r="39" spans="2:9" ht="21" customHeight="1">
      <c r="B39" s="137" t="s">
        <v>18</v>
      </c>
      <c r="C39" s="137"/>
      <c r="D39" s="137"/>
      <c r="E39" s="16">
        <f>SUM(E37:E38)</f>
        <v>0</v>
      </c>
    </row>
    <row r="40" spans="2:9" ht="30" customHeight="1">
      <c r="B40" s="5" t="s">
        <v>1</v>
      </c>
      <c r="C40" s="14" t="s">
        <v>80</v>
      </c>
      <c r="D40" s="15">
        <f>D56</f>
        <v>0</v>
      </c>
      <c r="E40" s="7">
        <f>(E37+E38)*D56</f>
        <v>0</v>
      </c>
    </row>
    <row r="41" spans="2:9" ht="22.5" customHeight="1">
      <c r="B41" s="131" t="s">
        <v>19</v>
      </c>
      <c r="C41" s="131"/>
      <c r="D41" s="131"/>
      <c r="E41" s="12">
        <f>E39+E40</f>
        <v>0</v>
      </c>
    </row>
    <row r="42" spans="2:9" ht="26.25" customHeight="1">
      <c r="B42" s="138" t="s">
        <v>105</v>
      </c>
      <c r="C42" s="138"/>
      <c r="D42" s="138"/>
      <c r="E42" s="138"/>
    </row>
    <row r="43" spans="2:9" ht="26.25" customHeight="1">
      <c r="B43" s="139" t="s">
        <v>106</v>
      </c>
      <c r="C43" s="139"/>
      <c r="D43" s="139"/>
      <c r="E43" s="139"/>
    </row>
    <row r="44" spans="2:9" ht="17.25" customHeight="1">
      <c r="B44" s="140" t="s">
        <v>120</v>
      </c>
      <c r="C44" s="141"/>
      <c r="D44" s="141"/>
      <c r="E44" s="141"/>
    </row>
    <row r="45" spans="2:9" ht="16.5" customHeight="1">
      <c r="B45" s="56"/>
      <c r="C45" s="56"/>
      <c r="D45" s="56"/>
      <c r="E45" s="56"/>
    </row>
    <row r="46" spans="2:9" ht="16.5" customHeight="1">
      <c r="B46" s="142" t="s">
        <v>20</v>
      </c>
      <c r="C46" s="142"/>
      <c r="D46" s="142"/>
      <c r="E46" s="142"/>
    </row>
    <row r="47" spans="2:9" ht="25.5" customHeight="1">
      <c r="B47" s="62" t="s">
        <v>21</v>
      </c>
      <c r="C47" s="17" t="s">
        <v>22</v>
      </c>
      <c r="D47" s="62" t="s">
        <v>23</v>
      </c>
      <c r="E47" s="62" t="s">
        <v>6</v>
      </c>
    </row>
    <row r="48" spans="2:9" ht="21.75" customHeight="1">
      <c r="B48" s="5" t="s">
        <v>7</v>
      </c>
      <c r="C48" s="14" t="s">
        <v>77</v>
      </c>
      <c r="D48" s="15">
        <v>0</v>
      </c>
      <c r="E48" s="7">
        <f>D48*($E$31)</f>
        <v>0</v>
      </c>
      <c r="I48" s="19"/>
    </row>
    <row r="49" spans="2:1024" ht="21.75" customHeight="1">
      <c r="B49" s="5" t="s">
        <v>0</v>
      </c>
      <c r="C49" s="14" t="s">
        <v>24</v>
      </c>
      <c r="D49" s="15">
        <v>0</v>
      </c>
      <c r="E49" s="7">
        <f t="shared" ref="E49:E54" si="0">D49*$E$31</f>
        <v>0</v>
      </c>
    </row>
    <row r="50" spans="2:1024" ht="21.75" customHeight="1">
      <c r="B50" s="5" t="s">
        <v>1</v>
      </c>
      <c r="C50" s="14" t="s">
        <v>121</v>
      </c>
      <c r="D50" s="18">
        <v>0</v>
      </c>
      <c r="E50" s="7">
        <f t="shared" si="0"/>
        <v>0</v>
      </c>
      <c r="G50" s="54"/>
    </row>
    <row r="51" spans="2:1024" ht="21.75" customHeight="1">
      <c r="B51" s="5" t="s">
        <v>2</v>
      </c>
      <c r="C51" s="14" t="s">
        <v>25</v>
      </c>
      <c r="D51" s="15">
        <v>0</v>
      </c>
      <c r="E51" s="7">
        <f>D51*$E$31</f>
        <v>0</v>
      </c>
    </row>
    <row r="52" spans="2:1024" ht="21.75" customHeight="1">
      <c r="B52" s="5" t="s">
        <v>8</v>
      </c>
      <c r="C52" s="14" t="s">
        <v>74</v>
      </c>
      <c r="D52" s="15">
        <v>0</v>
      </c>
      <c r="E52" s="7">
        <f>D52*$E$31</f>
        <v>0</v>
      </c>
    </row>
    <row r="53" spans="2:1024" ht="21.75" customHeight="1">
      <c r="B53" s="5" t="s">
        <v>9</v>
      </c>
      <c r="C53" s="14" t="s">
        <v>26</v>
      </c>
      <c r="D53" s="15">
        <v>0</v>
      </c>
      <c r="E53" s="7">
        <f t="shared" si="0"/>
        <v>0</v>
      </c>
    </row>
    <row r="54" spans="2:1024" ht="21.75" customHeight="1">
      <c r="B54" s="5" t="s">
        <v>10</v>
      </c>
      <c r="C54" s="14" t="s">
        <v>27</v>
      </c>
      <c r="D54" s="15">
        <v>0</v>
      </c>
      <c r="E54" s="7">
        <f t="shared" si="0"/>
        <v>0</v>
      </c>
    </row>
    <row r="55" spans="2:1024" ht="21.75" customHeight="1">
      <c r="B55" s="5" t="s">
        <v>11</v>
      </c>
      <c r="C55" s="14" t="s">
        <v>28</v>
      </c>
      <c r="D55" s="15">
        <v>0</v>
      </c>
      <c r="E55" s="7">
        <f>D55*$E$31</f>
        <v>0</v>
      </c>
    </row>
    <row r="56" spans="2:1024" ht="21.75" customHeight="1">
      <c r="B56" s="11"/>
      <c r="C56" s="17" t="s">
        <v>29</v>
      </c>
      <c r="D56" s="18">
        <f>SUM(D48:D55)</f>
        <v>0</v>
      </c>
      <c r="E56" s="12">
        <f>SUM(E48:E55)</f>
        <v>0</v>
      </c>
      <c r="G56" s="54"/>
    </row>
    <row r="57" spans="2:1024" ht="15" customHeight="1">
      <c r="B57" s="2" t="s">
        <v>107</v>
      </c>
      <c r="C57" s="2"/>
      <c r="D57" s="2"/>
      <c r="E57" s="2"/>
      <c r="G57" s="54"/>
    </row>
    <row r="58" spans="2:1024" ht="15" customHeight="1">
      <c r="B58" s="2" t="s">
        <v>108</v>
      </c>
      <c r="C58" s="2"/>
      <c r="D58" s="2"/>
      <c r="E58" s="2"/>
      <c r="G58" s="54"/>
    </row>
    <row r="59" spans="2:1024" ht="15" customHeight="1">
      <c r="B59" s="2" t="s">
        <v>109</v>
      </c>
      <c r="C59" s="2"/>
      <c r="D59" s="2"/>
      <c r="E59" s="2"/>
      <c r="G59" s="54"/>
    </row>
    <row r="60" spans="2:1024" ht="16.5" customHeight="1">
      <c r="B60" s="1"/>
      <c r="C60" s="2"/>
      <c r="D60" s="2"/>
    </row>
    <row r="61" spans="2:1024" s="67" customFormat="1" ht="20.25" customHeight="1">
      <c r="B61" s="143" t="s">
        <v>30</v>
      </c>
      <c r="C61" s="143"/>
      <c r="D61" s="143"/>
      <c r="E61" s="6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2:1024" ht="16.5" customHeight="1">
      <c r="B62" s="62" t="s">
        <v>35</v>
      </c>
      <c r="C62" s="144" t="s">
        <v>31</v>
      </c>
      <c r="D62" s="145"/>
      <c r="E62" s="62" t="s">
        <v>6</v>
      </c>
    </row>
    <row r="63" spans="2:1024" ht="21.75" customHeight="1">
      <c r="B63" s="5" t="s">
        <v>7</v>
      </c>
      <c r="C63" s="146" t="s">
        <v>122</v>
      </c>
      <c r="D63" s="147"/>
      <c r="E63" s="55"/>
    </row>
    <row r="64" spans="2:1024" ht="21.75" customHeight="1">
      <c r="B64" s="5" t="s">
        <v>0</v>
      </c>
      <c r="C64" s="146" t="s">
        <v>163</v>
      </c>
      <c r="D64" s="147"/>
      <c r="E64" s="7"/>
      <c r="G64" s="13"/>
    </row>
    <row r="65" spans="2:8" ht="21.75" customHeight="1">
      <c r="B65" s="5" t="s">
        <v>1</v>
      </c>
      <c r="C65" s="148" t="s">
        <v>164</v>
      </c>
      <c r="D65" s="148"/>
      <c r="E65" s="49"/>
    </row>
    <row r="66" spans="2:8" ht="21.75" customHeight="1">
      <c r="B66" s="5" t="s">
        <v>2</v>
      </c>
      <c r="C66" s="121" t="s">
        <v>165</v>
      </c>
      <c r="D66" s="121"/>
      <c r="E66" s="7"/>
    </row>
    <row r="67" spans="2:8" ht="21.75" customHeight="1">
      <c r="B67" s="5" t="s">
        <v>8</v>
      </c>
      <c r="C67" s="121" t="s">
        <v>189</v>
      </c>
      <c r="D67" s="121"/>
      <c r="E67" s="7"/>
    </row>
    <row r="68" spans="2:8" ht="21.75" customHeight="1">
      <c r="B68" s="5" t="s">
        <v>9</v>
      </c>
      <c r="C68" s="121" t="s">
        <v>191</v>
      </c>
      <c r="D68" s="121"/>
      <c r="E68" s="7"/>
      <c r="F68" s="21"/>
    </row>
    <row r="69" spans="2:8" ht="21.75" customHeight="1">
      <c r="B69" s="5" t="s">
        <v>10</v>
      </c>
      <c r="C69" s="121" t="s">
        <v>190</v>
      </c>
      <c r="D69" s="121"/>
      <c r="E69" s="7"/>
      <c r="F69" s="21"/>
    </row>
    <row r="70" spans="2:8" ht="23.25" customHeight="1">
      <c r="B70" s="5" t="s">
        <v>11</v>
      </c>
      <c r="C70" s="121" t="s">
        <v>123</v>
      </c>
      <c r="D70" s="121"/>
      <c r="E70" s="7"/>
    </row>
    <row r="71" spans="2:8" ht="27" customHeight="1">
      <c r="B71" s="5" t="s">
        <v>12</v>
      </c>
      <c r="C71" s="121" t="s">
        <v>275</v>
      </c>
      <c r="D71" s="121"/>
      <c r="E71" s="7"/>
      <c r="H71" s="37"/>
    </row>
    <row r="72" spans="2:8" ht="18.75" customHeight="1">
      <c r="B72" s="131" t="s">
        <v>32</v>
      </c>
      <c r="C72" s="131"/>
      <c r="D72" s="131"/>
      <c r="E72" s="12">
        <f>SUM(E63:E71)</f>
        <v>0</v>
      </c>
    </row>
    <row r="73" spans="2:8">
      <c r="B73" s="150" t="s">
        <v>110</v>
      </c>
      <c r="C73" s="150"/>
      <c r="D73" s="150"/>
      <c r="E73" s="150"/>
    </row>
    <row r="74" spans="2:8" ht="25.5" customHeight="1">
      <c r="B74" s="151" t="s">
        <v>111</v>
      </c>
      <c r="C74" s="151"/>
      <c r="D74" s="151"/>
      <c r="E74" s="151"/>
    </row>
    <row r="75" spans="2:8" ht="17.25" customHeight="1">
      <c r="B75" s="2"/>
      <c r="C75" s="2"/>
      <c r="D75" s="2"/>
    </row>
    <row r="76" spans="2:8">
      <c r="B76" s="136" t="s">
        <v>33</v>
      </c>
      <c r="C76" s="136"/>
      <c r="D76" s="136"/>
    </row>
    <row r="77" spans="2:8" ht="16.5" customHeight="1">
      <c r="B77" s="62">
        <v>2</v>
      </c>
      <c r="C77" s="131" t="s">
        <v>34</v>
      </c>
      <c r="D77" s="131"/>
      <c r="E77" s="62" t="s">
        <v>6</v>
      </c>
    </row>
    <row r="78" spans="2:8" ht="22.5" customHeight="1">
      <c r="B78" s="5" t="s">
        <v>16</v>
      </c>
      <c r="C78" s="132" t="s">
        <v>17</v>
      </c>
      <c r="D78" s="132"/>
      <c r="E78" s="7">
        <f>E41</f>
        <v>0</v>
      </c>
    </row>
    <row r="79" spans="2:8" ht="22.5" customHeight="1">
      <c r="B79" s="5" t="s">
        <v>21</v>
      </c>
      <c r="C79" s="132" t="s">
        <v>22</v>
      </c>
      <c r="D79" s="132"/>
      <c r="E79" s="7">
        <f>E56</f>
        <v>0</v>
      </c>
    </row>
    <row r="80" spans="2:8" ht="22.5" customHeight="1">
      <c r="B80" s="5" t="s">
        <v>35</v>
      </c>
      <c r="C80" s="132" t="s">
        <v>31</v>
      </c>
      <c r="D80" s="132"/>
      <c r="E80" s="7">
        <f>E72</f>
        <v>0</v>
      </c>
    </row>
    <row r="81" spans="2:1024">
      <c r="B81" s="131" t="s">
        <v>36</v>
      </c>
      <c r="C81" s="131"/>
      <c r="D81" s="131"/>
      <c r="E81" s="12">
        <f>SUM(E78:E80)</f>
        <v>0</v>
      </c>
    </row>
    <row r="82" spans="2:1024">
      <c r="B82" s="2"/>
      <c r="C82" s="2"/>
      <c r="D82" s="2"/>
      <c r="G82" s="51"/>
    </row>
    <row r="83" spans="2:1024" ht="26.25" customHeight="1">
      <c r="B83" s="142" t="s">
        <v>37</v>
      </c>
      <c r="C83" s="142"/>
      <c r="D83" s="142"/>
      <c r="E83" s="142"/>
    </row>
    <row r="84" spans="2:1024" ht="39" customHeight="1">
      <c r="B84" s="62">
        <v>3</v>
      </c>
      <c r="C84" s="131" t="s">
        <v>38</v>
      </c>
      <c r="D84" s="131"/>
      <c r="E84" s="62" t="s">
        <v>6</v>
      </c>
    </row>
    <row r="85" spans="2:1024" ht="21" customHeight="1">
      <c r="B85" s="5" t="s">
        <v>7</v>
      </c>
      <c r="C85" s="20" t="s">
        <v>270</v>
      </c>
      <c r="D85" s="50">
        <v>0</v>
      </c>
      <c r="E85" s="7">
        <f>$E$31*D85</f>
        <v>0</v>
      </c>
      <c r="F85" s="51"/>
    </row>
    <row r="86" spans="2:1024" ht="26.25" customHeight="1">
      <c r="B86" s="5" t="s">
        <v>0</v>
      </c>
      <c r="C86" s="14" t="s">
        <v>81</v>
      </c>
      <c r="D86" s="50">
        <f>D85*D55</f>
        <v>0</v>
      </c>
      <c r="E86" s="7">
        <f>(E85*D55)</f>
        <v>0</v>
      </c>
    </row>
    <row r="87" spans="2:1024" ht="21" customHeight="1">
      <c r="B87" s="5" t="s">
        <v>1</v>
      </c>
      <c r="C87" s="20" t="s">
        <v>277</v>
      </c>
      <c r="D87" s="50">
        <v>0</v>
      </c>
      <c r="E87" s="7">
        <f>E31*0.0194</f>
        <v>0</v>
      </c>
    </row>
    <row r="88" spans="2:1024" ht="26.25" customHeight="1">
      <c r="B88" s="5" t="s">
        <v>2</v>
      </c>
      <c r="C88" s="20" t="s">
        <v>83</v>
      </c>
      <c r="D88" s="15">
        <f>D87*D56</f>
        <v>0</v>
      </c>
      <c r="E88" s="7">
        <f>E87*D56</f>
        <v>0</v>
      </c>
    </row>
    <row r="89" spans="2:1024" ht="21" customHeight="1">
      <c r="B89" s="5" t="s">
        <v>8</v>
      </c>
      <c r="C89" s="63" t="s">
        <v>272</v>
      </c>
      <c r="D89" s="15">
        <f>((D87)*0.08)*0.4</f>
        <v>0</v>
      </c>
      <c r="E89" s="7">
        <f>((E87)*0.08)*0.4</f>
        <v>0</v>
      </c>
    </row>
    <row r="90" spans="2:1024" ht="21" customHeight="1">
      <c r="B90" s="5" t="s">
        <v>9</v>
      </c>
      <c r="C90" s="63" t="s">
        <v>273</v>
      </c>
      <c r="D90" s="15">
        <v>0</v>
      </c>
      <c r="E90" s="7">
        <f>(((E31+E37+E38)*0.08)*0.4)*0.9</f>
        <v>0</v>
      </c>
    </row>
    <row r="91" spans="2:1024" ht="16.5" customHeight="1">
      <c r="B91" s="131" t="s">
        <v>39</v>
      </c>
      <c r="C91" s="131"/>
      <c r="D91" s="131"/>
      <c r="E91" s="12">
        <f>SUM(E85+E86+E87+E88+E90)</f>
        <v>0</v>
      </c>
    </row>
    <row r="92" spans="2:1024" ht="28.9" customHeight="1">
      <c r="B92" s="152" t="s">
        <v>97</v>
      </c>
      <c r="C92" s="152"/>
      <c r="D92" s="152"/>
      <c r="E92" s="152"/>
    </row>
    <row r="93" spans="2:1024" ht="24" customHeight="1">
      <c r="B93" s="135" t="s">
        <v>40</v>
      </c>
      <c r="C93" s="135"/>
      <c r="D93" s="135"/>
      <c r="E93" s="135"/>
    </row>
    <row r="94" spans="2:1024" s="67" customFormat="1" ht="17.25" customHeight="1">
      <c r="B94" s="143" t="s">
        <v>41</v>
      </c>
      <c r="C94" s="143"/>
      <c r="D94" s="143"/>
      <c r="E94" s="6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</row>
    <row r="95" spans="2:1024">
      <c r="B95" s="62" t="s">
        <v>42</v>
      </c>
      <c r="C95" s="131" t="s">
        <v>43</v>
      </c>
      <c r="D95" s="131"/>
      <c r="E95" s="62" t="s">
        <v>6</v>
      </c>
    </row>
    <row r="96" spans="2:1024" ht="18" customHeight="1">
      <c r="B96" s="5" t="s">
        <v>7</v>
      </c>
      <c r="C96" s="20" t="s">
        <v>278</v>
      </c>
      <c r="D96" s="15">
        <v>0</v>
      </c>
      <c r="E96" s="7">
        <f>D96*$E$31</f>
        <v>0</v>
      </c>
    </row>
    <row r="97" spans="2:1024" ht="24">
      <c r="B97" s="5" t="s">
        <v>0</v>
      </c>
      <c r="C97" s="20" t="s">
        <v>115</v>
      </c>
      <c r="D97" s="22">
        <v>0</v>
      </c>
      <c r="E97" s="7">
        <f>(($E$31+E37+E38+E72+E91)/30/12)*3</f>
        <v>0</v>
      </c>
    </row>
    <row r="98" spans="2:1024" ht="24">
      <c r="B98" s="5" t="s">
        <v>1</v>
      </c>
      <c r="C98" s="20" t="s">
        <v>116</v>
      </c>
      <c r="D98" s="22">
        <v>0</v>
      </c>
      <c r="E98" s="7">
        <f>($E$31+E37+E38+E72+E91)*D98</f>
        <v>0</v>
      </c>
    </row>
    <row r="99" spans="2:1024" ht="24">
      <c r="B99" s="5" t="s">
        <v>2</v>
      </c>
      <c r="C99" s="20" t="s">
        <v>117</v>
      </c>
      <c r="D99" s="22">
        <v>0</v>
      </c>
      <c r="E99" s="7">
        <f>(((($E$31+E37+E38+E72+E91)/30/12)*30)*0.08)</f>
        <v>0</v>
      </c>
    </row>
    <row r="100" spans="2:1024" ht="24">
      <c r="B100" s="5" t="s">
        <v>8</v>
      </c>
      <c r="C100" s="20" t="s">
        <v>118</v>
      </c>
      <c r="D100" s="22">
        <v>0</v>
      </c>
      <c r="E100" s="7">
        <f>(((($E$31+E37+E38+E72+E91)/30/12)*5)*0.4)</f>
        <v>0</v>
      </c>
    </row>
    <row r="101" spans="2:1024" ht="24">
      <c r="B101" s="5" t="s">
        <v>9</v>
      </c>
      <c r="C101" s="20" t="s">
        <v>84</v>
      </c>
      <c r="D101" s="22">
        <f>D56</f>
        <v>0</v>
      </c>
      <c r="E101" s="7">
        <f>(E96+E97+E98+E99+E100)*D56</f>
        <v>0</v>
      </c>
    </row>
    <row r="102" spans="2:1024" ht="24">
      <c r="B102" s="5" t="s">
        <v>10</v>
      </c>
      <c r="C102" s="63" t="s">
        <v>85</v>
      </c>
      <c r="D102" s="22">
        <v>0</v>
      </c>
      <c r="E102" s="7">
        <f>(((E31+(E31/3))*(4/12))/12)*0.01416</f>
        <v>0</v>
      </c>
    </row>
    <row r="103" spans="2:1024" ht="24">
      <c r="B103" s="5" t="s">
        <v>11</v>
      </c>
      <c r="C103" s="63" t="s">
        <v>86</v>
      </c>
      <c r="D103" s="22">
        <f>D56</f>
        <v>0</v>
      </c>
      <c r="E103" s="7">
        <f>E102*D56</f>
        <v>0</v>
      </c>
    </row>
    <row r="104" spans="2:1024" ht="29.25" customHeight="1">
      <c r="B104" s="5" t="s">
        <v>12</v>
      </c>
      <c r="C104" s="63" t="s">
        <v>87</v>
      </c>
      <c r="D104" s="22">
        <f>D56</f>
        <v>0</v>
      </c>
      <c r="E104" s="7">
        <f>(((E31+(E31/12))*(4/12))*0.01416)*D56</f>
        <v>0</v>
      </c>
    </row>
    <row r="105" spans="2:1024" ht="14.25" customHeight="1">
      <c r="B105" s="131" t="s">
        <v>73</v>
      </c>
      <c r="C105" s="131"/>
      <c r="D105" s="131"/>
      <c r="E105" s="12">
        <f>SUM(E96:E104)</f>
        <v>0</v>
      </c>
      <c r="F105" s="13"/>
    </row>
    <row r="106" spans="2:1024" s="67" customFormat="1" ht="21.75" customHeight="1">
      <c r="B106" s="153" t="s">
        <v>264</v>
      </c>
      <c r="C106" s="153"/>
      <c r="D106" s="153"/>
      <c r="E106" s="15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2:1024" ht="31.15" customHeight="1">
      <c r="B107" s="154" t="s">
        <v>112</v>
      </c>
      <c r="C107" s="154"/>
      <c r="D107" s="154"/>
      <c r="E107" s="154"/>
    </row>
    <row r="108" spans="2:1024" s="67" customFormat="1" ht="23.25" customHeight="1">
      <c r="B108" s="143" t="s">
        <v>44</v>
      </c>
      <c r="C108" s="143"/>
      <c r="D108" s="143"/>
      <c r="E108" s="6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2:1024" ht="16.5" customHeight="1">
      <c r="B109" s="62" t="s">
        <v>45</v>
      </c>
      <c r="C109" s="131" t="s">
        <v>46</v>
      </c>
      <c r="D109" s="131"/>
      <c r="E109" s="62" t="s">
        <v>6</v>
      </c>
    </row>
    <row r="110" spans="2:1024" ht="15.75" customHeight="1">
      <c r="B110" s="5" t="s">
        <v>7</v>
      </c>
      <c r="C110" s="14" t="s">
        <v>75</v>
      </c>
      <c r="D110" s="22">
        <v>0</v>
      </c>
      <c r="E110" s="7"/>
    </row>
    <row r="111" spans="2:1024" ht="15.75" customHeight="1">
      <c r="B111" s="131" t="s">
        <v>47</v>
      </c>
      <c r="C111" s="131"/>
      <c r="D111" s="131"/>
      <c r="E111" s="12">
        <f>SUM(E110:E110)</f>
        <v>0</v>
      </c>
    </row>
    <row r="112" spans="2:1024" ht="15" customHeight="1">
      <c r="B112" s="2"/>
      <c r="C112" s="2"/>
      <c r="D112" s="2"/>
    </row>
    <row r="113" spans="2:1024" s="67" customFormat="1" ht="15" customHeight="1">
      <c r="B113" s="143" t="s">
        <v>48</v>
      </c>
      <c r="C113" s="143"/>
      <c r="D113" s="143"/>
      <c r="E113" s="6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2:1024" ht="15" customHeight="1">
      <c r="B114" s="62">
        <v>4</v>
      </c>
      <c r="C114" s="131" t="s">
        <v>34</v>
      </c>
      <c r="D114" s="131"/>
      <c r="E114" s="62" t="s">
        <v>6</v>
      </c>
    </row>
    <row r="115" spans="2:1024" ht="15" customHeight="1">
      <c r="B115" s="5" t="s">
        <v>42</v>
      </c>
      <c r="C115" s="132" t="s">
        <v>49</v>
      </c>
      <c r="D115" s="132"/>
      <c r="E115" s="7">
        <f>E105</f>
        <v>0</v>
      </c>
    </row>
    <row r="116" spans="2:1024" ht="15" customHeight="1">
      <c r="B116" s="5" t="s">
        <v>45</v>
      </c>
      <c r="C116" s="132" t="s">
        <v>75</v>
      </c>
      <c r="D116" s="132"/>
      <c r="E116" s="7">
        <f>E111</f>
        <v>0</v>
      </c>
    </row>
    <row r="117" spans="2:1024" ht="15" customHeight="1">
      <c r="B117" s="131" t="s">
        <v>36</v>
      </c>
      <c r="C117" s="131"/>
      <c r="D117" s="131"/>
      <c r="E117" s="12">
        <f>E115+E116</f>
        <v>0</v>
      </c>
    </row>
    <row r="118" spans="2:1024" ht="15" customHeight="1">
      <c r="B118" s="2"/>
      <c r="C118" s="2"/>
      <c r="D118" s="2"/>
    </row>
    <row r="119" spans="2:1024" ht="20.25" customHeight="1">
      <c r="B119" s="130" t="s">
        <v>50</v>
      </c>
      <c r="C119" s="130"/>
      <c r="D119" s="130"/>
      <c r="E119" s="130"/>
      <c r="F119" s="57"/>
      <c r="G119" s="57"/>
      <c r="H119" s="57"/>
      <c r="I119" s="57"/>
    </row>
    <row r="120" spans="2:1024" ht="17.25" customHeight="1">
      <c r="B120" s="62">
        <v>5</v>
      </c>
      <c r="C120" s="131" t="s">
        <v>51</v>
      </c>
      <c r="D120" s="131"/>
      <c r="E120" s="62" t="s">
        <v>6</v>
      </c>
      <c r="F120" s="58"/>
      <c r="G120" s="57"/>
      <c r="H120" s="57"/>
      <c r="I120" s="57"/>
    </row>
    <row r="121" spans="2:1024" ht="17.25" customHeight="1">
      <c r="B121" s="5" t="s">
        <v>7</v>
      </c>
      <c r="C121" s="132" t="s">
        <v>259</v>
      </c>
      <c r="D121" s="132"/>
      <c r="E121" s="7">
        <v>0</v>
      </c>
      <c r="F121" s="57"/>
      <c r="G121" s="57"/>
      <c r="H121" s="57"/>
      <c r="I121" s="57"/>
    </row>
    <row r="122" spans="2:1024" ht="17.25" customHeight="1">
      <c r="B122" s="5" t="s">
        <v>0</v>
      </c>
      <c r="C122" s="155" t="s">
        <v>260</v>
      </c>
      <c r="D122" s="155"/>
      <c r="E122" s="7">
        <v>0</v>
      </c>
      <c r="F122" s="57"/>
      <c r="G122" s="57"/>
      <c r="H122" s="57"/>
      <c r="I122" s="57"/>
    </row>
    <row r="123" spans="2:1024" ht="17.25" customHeight="1">
      <c r="B123" s="5" t="s">
        <v>1</v>
      </c>
      <c r="C123" s="155" t="s">
        <v>261</v>
      </c>
      <c r="D123" s="155"/>
      <c r="E123" s="7">
        <v>0</v>
      </c>
      <c r="F123" s="57"/>
      <c r="G123" s="57"/>
      <c r="H123" s="57"/>
      <c r="I123" s="57"/>
    </row>
    <row r="124" spans="2:1024" ht="17.25" customHeight="1">
      <c r="B124" s="5" t="s">
        <v>2</v>
      </c>
      <c r="C124" s="132" t="s">
        <v>96</v>
      </c>
      <c r="D124" s="132"/>
      <c r="E124" s="7"/>
      <c r="F124" s="57"/>
      <c r="G124" s="57"/>
      <c r="H124" s="57"/>
      <c r="I124" s="57"/>
    </row>
    <row r="125" spans="2:1024" ht="26.25" customHeight="1">
      <c r="B125" s="131" t="s">
        <v>52</v>
      </c>
      <c r="C125" s="131"/>
      <c r="D125" s="131"/>
      <c r="E125" s="12">
        <f>SUM(E121:E124)</f>
        <v>0</v>
      </c>
    </row>
    <row r="126" spans="2:1024" ht="16.5" customHeight="1">
      <c r="B126" s="2"/>
      <c r="C126" s="2"/>
      <c r="D126" s="2"/>
    </row>
    <row r="127" spans="2:1024" ht="18.75" customHeight="1">
      <c r="B127" s="156" t="s">
        <v>53</v>
      </c>
      <c r="C127" s="156"/>
      <c r="D127" s="156"/>
      <c r="E127" s="156"/>
    </row>
    <row r="128" spans="2:1024" ht="16.5" customHeight="1">
      <c r="B128" s="62">
        <v>6</v>
      </c>
      <c r="C128" s="17" t="s">
        <v>54</v>
      </c>
      <c r="D128" s="62" t="s">
        <v>55</v>
      </c>
      <c r="E128" s="23" t="s">
        <v>6</v>
      </c>
    </row>
    <row r="129" spans="2:5" ht="16.5" customHeight="1">
      <c r="B129" s="5" t="s">
        <v>7</v>
      </c>
      <c r="C129" s="14" t="s">
        <v>56</v>
      </c>
      <c r="D129" s="65">
        <v>0</v>
      </c>
      <c r="E129" s="64">
        <f>E149*D129</f>
        <v>0</v>
      </c>
    </row>
    <row r="130" spans="2:5" ht="16.5" customHeight="1">
      <c r="B130" s="5" t="s">
        <v>0</v>
      </c>
      <c r="C130" s="24" t="s">
        <v>57</v>
      </c>
      <c r="D130" s="25">
        <v>0</v>
      </c>
      <c r="E130" s="64">
        <f>(E149+E129)*D130</f>
        <v>0</v>
      </c>
    </row>
    <row r="131" spans="2:5" ht="16.5" customHeight="1">
      <c r="B131" s="157" t="s">
        <v>1</v>
      </c>
      <c r="C131" s="14" t="s">
        <v>58</v>
      </c>
      <c r="D131" s="65"/>
      <c r="E131" s="64"/>
    </row>
    <row r="132" spans="2:5" ht="16.5" customHeight="1">
      <c r="B132" s="157"/>
      <c r="C132" s="26" t="s">
        <v>76</v>
      </c>
      <c r="D132" s="27"/>
      <c r="E132" s="28"/>
    </row>
    <row r="133" spans="2:5">
      <c r="B133" s="157"/>
      <c r="C133" s="14" t="s">
        <v>124</v>
      </c>
      <c r="D133" s="59">
        <v>0</v>
      </c>
      <c r="E133" s="64">
        <f>($E$129+$E$130+$E$149)/(1-($D$133+$D$134+$D$136))*D133</f>
        <v>0</v>
      </c>
    </row>
    <row r="134" spans="2:5">
      <c r="B134" s="157"/>
      <c r="C134" s="29" t="s">
        <v>125</v>
      </c>
      <c r="D134" s="60">
        <v>0</v>
      </c>
      <c r="E134" s="64">
        <f>($E$129+$E$130+$E$149)/(1-($D$133+$D$134+$D$136))*D134</f>
        <v>0</v>
      </c>
    </row>
    <row r="135" spans="2:5" ht="24">
      <c r="B135" s="157"/>
      <c r="C135" s="14" t="s">
        <v>126</v>
      </c>
      <c r="D135" s="30"/>
      <c r="E135" s="31" t="str">
        <f>IF(D135="","",(E149+E129+E130+E136)*D135)</f>
        <v/>
      </c>
    </row>
    <row r="136" spans="2:5">
      <c r="B136" s="157"/>
      <c r="C136" s="32" t="s">
        <v>59</v>
      </c>
      <c r="D136" s="158">
        <v>0</v>
      </c>
      <c r="E136" s="159">
        <f>($E$129+$E$130+$E$149)/(1-($D$133+$D$134+$D$136))*D136</f>
        <v>0</v>
      </c>
    </row>
    <row r="137" spans="2:5">
      <c r="B137" s="157"/>
      <c r="C137" s="29" t="s">
        <v>60</v>
      </c>
      <c r="D137" s="158"/>
      <c r="E137" s="159"/>
    </row>
    <row r="138" spans="2:5">
      <c r="B138" s="131" t="s">
        <v>61</v>
      </c>
      <c r="C138" s="131"/>
      <c r="D138" s="62"/>
      <c r="E138" s="33">
        <f>SUM(E129:E137)</f>
        <v>0</v>
      </c>
    </row>
    <row r="139" spans="2:5" ht="15" customHeight="1">
      <c r="B139" s="154" t="s">
        <v>113</v>
      </c>
      <c r="C139" s="154"/>
      <c r="D139" s="154"/>
      <c r="E139" s="154"/>
    </row>
    <row r="140" spans="2:5" ht="15" customHeight="1">
      <c r="B140" s="154" t="s">
        <v>114</v>
      </c>
      <c r="C140" s="154"/>
      <c r="D140" s="154"/>
      <c r="E140" s="154"/>
    </row>
    <row r="141" spans="2:5" ht="15" customHeight="1">
      <c r="B141" s="2"/>
      <c r="C141" s="2"/>
      <c r="D141" s="2"/>
    </row>
    <row r="142" spans="2:5" ht="18.75" customHeight="1">
      <c r="B142" s="130" t="s">
        <v>62</v>
      </c>
      <c r="C142" s="130"/>
      <c r="D142" s="130"/>
      <c r="E142" s="130"/>
    </row>
    <row r="143" spans="2:5" ht="16.5" customHeight="1">
      <c r="B143" s="34"/>
      <c r="C143" s="131" t="s">
        <v>63</v>
      </c>
      <c r="D143" s="131"/>
      <c r="E143" s="11" t="s">
        <v>64</v>
      </c>
    </row>
    <row r="144" spans="2:5" ht="16.5" customHeight="1">
      <c r="B144" s="5" t="s">
        <v>7</v>
      </c>
      <c r="C144" s="132" t="s">
        <v>65</v>
      </c>
      <c r="D144" s="132"/>
      <c r="E144" s="7">
        <f>E31</f>
        <v>0</v>
      </c>
    </row>
    <row r="145" spans="2:5" ht="16.5" customHeight="1">
      <c r="B145" s="5" t="s">
        <v>0</v>
      </c>
      <c r="C145" s="132" t="s">
        <v>66</v>
      </c>
      <c r="D145" s="132"/>
      <c r="E145" s="7">
        <f>E81</f>
        <v>0</v>
      </c>
    </row>
    <row r="146" spans="2:5" ht="16.5" customHeight="1">
      <c r="B146" s="5" t="s">
        <v>1</v>
      </c>
      <c r="C146" s="132" t="s">
        <v>67</v>
      </c>
      <c r="D146" s="132"/>
      <c r="E146" s="7">
        <f>E91</f>
        <v>0</v>
      </c>
    </row>
    <row r="147" spans="2:5" ht="16.5" customHeight="1">
      <c r="B147" s="5" t="s">
        <v>2</v>
      </c>
      <c r="C147" s="132" t="s">
        <v>68</v>
      </c>
      <c r="D147" s="132"/>
      <c r="E147" s="7">
        <f>E117</f>
        <v>0</v>
      </c>
    </row>
    <row r="148" spans="2:5" ht="16.5" customHeight="1">
      <c r="B148" s="5" t="s">
        <v>8</v>
      </c>
      <c r="C148" s="132" t="s">
        <v>69</v>
      </c>
      <c r="D148" s="132"/>
      <c r="E148" s="7">
        <f>E125</f>
        <v>0</v>
      </c>
    </row>
    <row r="149" spans="2:5" ht="16.5" customHeight="1">
      <c r="B149" s="137" t="s">
        <v>70</v>
      </c>
      <c r="C149" s="137"/>
      <c r="D149" s="137"/>
      <c r="E149" s="16">
        <f>SUM(E144:E148)</f>
        <v>0</v>
      </c>
    </row>
    <row r="150" spans="2:5" ht="16.5" customHeight="1">
      <c r="B150" s="6" t="s">
        <v>9</v>
      </c>
      <c r="C150" s="132" t="s">
        <v>71</v>
      </c>
      <c r="D150" s="132"/>
      <c r="E150" s="7">
        <f>E138</f>
        <v>0</v>
      </c>
    </row>
    <row r="151" spans="2:5" ht="16.5" customHeight="1">
      <c r="B151" s="131" t="s">
        <v>72</v>
      </c>
      <c r="C151" s="131"/>
      <c r="D151" s="131"/>
      <c r="E151" s="12">
        <f>ROUND(SUM(E150+E149),2)</f>
        <v>0</v>
      </c>
    </row>
    <row r="152" spans="2:5">
      <c r="B152" s="2"/>
      <c r="C152" s="2"/>
      <c r="D152" s="2"/>
    </row>
    <row r="153" spans="2:5">
      <c r="B153" s="2"/>
      <c r="C153" s="2"/>
      <c r="D153" s="2"/>
      <c r="E153" s="47"/>
    </row>
    <row r="154" spans="2:5">
      <c r="B154" s="2"/>
      <c r="C154" s="2"/>
      <c r="D154" s="2"/>
    </row>
    <row r="155" spans="2:5">
      <c r="B155" s="2"/>
      <c r="C155" s="2"/>
      <c r="D155" s="2"/>
    </row>
    <row r="156" spans="2:5">
      <c r="B156" s="2"/>
      <c r="C156" s="2"/>
      <c r="D156" s="2"/>
    </row>
  </sheetData>
  <mergeCells count="90">
    <mergeCell ref="B151:D151"/>
    <mergeCell ref="C145:D145"/>
    <mergeCell ref="C146:D146"/>
    <mergeCell ref="C147:D147"/>
    <mergeCell ref="C148:D148"/>
    <mergeCell ref="B149:D149"/>
    <mergeCell ref="C150:D150"/>
    <mergeCell ref="C144:D144"/>
    <mergeCell ref="C124:D124"/>
    <mergeCell ref="B125:D125"/>
    <mergeCell ref="B127:E127"/>
    <mergeCell ref="B131:B137"/>
    <mergeCell ref="D136:D137"/>
    <mergeCell ref="E136:E137"/>
    <mergeCell ref="B138:C138"/>
    <mergeCell ref="B139:E139"/>
    <mergeCell ref="B140:E140"/>
    <mergeCell ref="B142:E142"/>
    <mergeCell ref="C143:D143"/>
    <mergeCell ref="C123:D123"/>
    <mergeCell ref="B111:D111"/>
    <mergeCell ref="B113:D113"/>
    <mergeCell ref="C114:D114"/>
    <mergeCell ref="C115:D115"/>
    <mergeCell ref="C116:D116"/>
    <mergeCell ref="B117:D117"/>
    <mergeCell ref="B119:E119"/>
    <mergeCell ref="C120:D120"/>
    <mergeCell ref="C121:D121"/>
    <mergeCell ref="C122:D122"/>
    <mergeCell ref="C109:D109"/>
    <mergeCell ref="B83:E83"/>
    <mergeCell ref="C84:D84"/>
    <mergeCell ref="B91:D91"/>
    <mergeCell ref="B92:E92"/>
    <mergeCell ref="B93:E93"/>
    <mergeCell ref="B94:D94"/>
    <mergeCell ref="C95:D95"/>
    <mergeCell ref="B105:D105"/>
    <mergeCell ref="B106:E106"/>
    <mergeCell ref="B107:E107"/>
    <mergeCell ref="B108:D108"/>
    <mergeCell ref="B81:D81"/>
    <mergeCell ref="C69:D69"/>
    <mergeCell ref="C70:D70"/>
    <mergeCell ref="C71:D71"/>
    <mergeCell ref="B72:D72"/>
    <mergeCell ref="B73:E73"/>
    <mergeCell ref="B74:E74"/>
    <mergeCell ref="B76:D76"/>
    <mergeCell ref="C77:D77"/>
    <mergeCell ref="C78:D78"/>
    <mergeCell ref="C79:D79"/>
    <mergeCell ref="C80:D80"/>
    <mergeCell ref="C68:D68"/>
    <mergeCell ref="B42:E42"/>
    <mergeCell ref="B43:E43"/>
    <mergeCell ref="B44:E44"/>
    <mergeCell ref="B46:E46"/>
    <mergeCell ref="B61:D61"/>
    <mergeCell ref="C62:D62"/>
    <mergeCell ref="C63:D63"/>
    <mergeCell ref="C64:D64"/>
    <mergeCell ref="C65:D65"/>
    <mergeCell ref="C66:D66"/>
    <mergeCell ref="C67:D67"/>
    <mergeCell ref="B41:D41"/>
    <mergeCell ref="C26:D26"/>
    <mergeCell ref="C27:D27"/>
    <mergeCell ref="C28:D28"/>
    <mergeCell ref="C29:D29"/>
    <mergeCell ref="C30:D30"/>
    <mergeCell ref="C31:D31"/>
    <mergeCell ref="B32:E32"/>
    <mergeCell ref="B34:E34"/>
    <mergeCell ref="B35:D35"/>
    <mergeCell ref="C36:D36"/>
    <mergeCell ref="B39:D39"/>
    <mergeCell ref="C25:D25"/>
    <mergeCell ref="B2:E2"/>
    <mergeCell ref="B3:E3"/>
    <mergeCell ref="B5:E5"/>
    <mergeCell ref="B7:E7"/>
    <mergeCell ref="B8:E8"/>
    <mergeCell ref="B9:E9"/>
    <mergeCell ref="B20:E20"/>
    <mergeCell ref="C21:D21"/>
    <mergeCell ref="C22:D22"/>
    <mergeCell ref="C23:D23"/>
    <mergeCell ref="C24:D24"/>
  </mergeCells>
  <dataValidations count="5">
    <dataValidation allowBlank="1" showInputMessage="1" showErrorMessage="1" promptTitle="Orientação de preenchimento" prompt="Caso a empresa seja optante pela desoneração, zerar esse item e incluir o % da CPRB no módulo 6" sqref="C48:D48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1:D71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1 C110:D110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35:D135"/>
    <dataValidation allowBlank="1" showInputMessage="1" showErrorMessage="1" prompt="Quando necessário os valores monetários devem ser arredondados em 2 (duas)_x000a_casa decimais de acordo com a Norma ABNT NBR 5891" sqref="E151"/>
  </dataValidations>
  <pageMargins left="0.51181102362204722" right="0" top="0.47244094488188981" bottom="0.74803149606299213" header="0.31496062992125984" footer="0.31496062992125984"/>
  <pageSetup paperSize="9" scale="7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J156"/>
  <sheetViews>
    <sheetView showGridLines="0" view="pageBreakPreview" topLeftCell="A2" zoomScale="60" zoomScaleNormal="100" workbookViewId="0">
      <selection activeCell="B2" sqref="B2:E151"/>
    </sheetView>
  </sheetViews>
  <sheetFormatPr defaultColWidth="8.75" defaultRowHeight="12"/>
  <cols>
    <col min="1" max="1" width="6.375" style="1" customWidth="1"/>
    <col min="2" max="2" width="6.25" style="3" customWidth="1"/>
    <col min="3" max="3" width="61.875" style="3" customWidth="1"/>
    <col min="4" max="4" width="23.125" style="3" customWidth="1"/>
    <col min="5" max="5" width="21" style="4" customWidth="1"/>
    <col min="6" max="6" width="12.375" style="2" customWidth="1"/>
    <col min="7" max="7" width="8.5" style="2" customWidth="1"/>
    <col min="8" max="9" width="10.125" style="2" customWidth="1"/>
    <col min="10" max="255" width="8.5" style="2" customWidth="1"/>
    <col min="256" max="256" width="18.875" style="2" customWidth="1"/>
    <col min="257" max="257" width="17.625" style="2" customWidth="1"/>
    <col min="258" max="258" width="56.375" style="2" customWidth="1"/>
    <col min="259" max="259" width="24.875" style="2" customWidth="1"/>
    <col min="260" max="260" width="20.125" style="2" customWidth="1"/>
    <col min="261" max="261" width="11.125" style="2" customWidth="1"/>
    <col min="262" max="262" width="15.375" style="2" customWidth="1"/>
    <col min="263" max="511" width="8.5" style="2" customWidth="1"/>
    <col min="512" max="512" width="18.875" style="2" customWidth="1"/>
    <col min="513" max="513" width="17.625" style="2" customWidth="1"/>
    <col min="514" max="514" width="56.375" style="2" customWidth="1"/>
    <col min="515" max="515" width="24.875" style="2" customWidth="1"/>
    <col min="516" max="516" width="20.125" style="2" customWidth="1"/>
    <col min="517" max="517" width="11.125" style="2" customWidth="1"/>
    <col min="518" max="518" width="15.375" style="2" customWidth="1"/>
    <col min="519" max="767" width="8.5" style="2" customWidth="1"/>
    <col min="768" max="768" width="18.875" style="2" customWidth="1"/>
    <col min="769" max="769" width="17.625" style="2" customWidth="1"/>
    <col min="770" max="770" width="56.375" style="2" customWidth="1"/>
    <col min="771" max="771" width="24.875" style="2" customWidth="1"/>
    <col min="772" max="772" width="20.125" style="2" customWidth="1"/>
    <col min="773" max="773" width="11.125" style="2" customWidth="1"/>
    <col min="774" max="774" width="15.375" style="2" customWidth="1"/>
    <col min="775" max="1023" width="8.5" style="2" customWidth="1"/>
    <col min="1024" max="1024" width="18.875" style="2" customWidth="1"/>
    <col min="1025" max="16384" width="8.75" style="1"/>
  </cols>
  <sheetData>
    <row r="2" spans="2:6" ht="15">
      <c r="B2" s="122" t="s">
        <v>88</v>
      </c>
      <c r="C2" s="122"/>
      <c r="D2" s="122"/>
      <c r="E2" s="122"/>
    </row>
    <row r="3" spans="2:6">
      <c r="B3" s="123" t="s">
        <v>99</v>
      </c>
      <c r="C3" s="123"/>
      <c r="D3" s="123"/>
      <c r="E3" s="123"/>
    </row>
    <row r="4" spans="2:6">
      <c r="B4" s="61"/>
      <c r="C4" s="61"/>
      <c r="D4" s="61"/>
      <c r="E4" s="61"/>
    </row>
    <row r="5" spans="2:6" ht="16.149999999999999" customHeight="1">
      <c r="B5" s="124" t="s">
        <v>161</v>
      </c>
      <c r="C5" s="124"/>
      <c r="D5" s="124"/>
      <c r="E5" s="124"/>
    </row>
    <row r="6" spans="2:6" ht="15.75" customHeight="1">
      <c r="B6" s="35"/>
      <c r="C6" s="35"/>
      <c r="D6" s="36"/>
      <c r="E6" s="35"/>
    </row>
    <row r="7" spans="2:6">
      <c r="B7" s="125" t="s">
        <v>162</v>
      </c>
      <c r="C7" s="125"/>
      <c r="D7" s="125"/>
      <c r="E7" s="125"/>
    </row>
    <row r="8" spans="2:6">
      <c r="B8" s="126"/>
      <c r="C8" s="126"/>
      <c r="D8" s="126"/>
      <c r="E8" s="126"/>
    </row>
    <row r="9" spans="2:6" ht="20.45" customHeight="1">
      <c r="B9" s="127" t="s">
        <v>89</v>
      </c>
      <c r="C9" s="128"/>
      <c r="D9" s="128"/>
      <c r="E9" s="129"/>
    </row>
    <row r="10" spans="2:6" ht="17.25" customHeight="1">
      <c r="B10" s="38">
        <v>1</v>
      </c>
      <c r="C10" s="39" t="s">
        <v>119</v>
      </c>
      <c r="D10" s="39"/>
      <c r="E10" s="40"/>
    </row>
    <row r="11" spans="2:6" ht="17.25" customHeight="1">
      <c r="B11" s="38">
        <v>2</v>
      </c>
      <c r="C11" s="39" t="s">
        <v>94</v>
      </c>
      <c r="D11" s="1"/>
      <c r="E11" s="52" t="s">
        <v>151</v>
      </c>
    </row>
    <row r="12" spans="2:6" ht="17.25" customHeight="1">
      <c r="B12" s="38">
        <v>3</v>
      </c>
      <c r="C12" s="39" t="s">
        <v>95</v>
      </c>
      <c r="D12" s="44"/>
      <c r="E12" s="52" t="s">
        <v>258</v>
      </c>
    </row>
    <row r="13" spans="2:6" ht="17.25" customHeight="1">
      <c r="B13" s="38">
        <v>4</v>
      </c>
      <c r="C13" s="39" t="s">
        <v>3</v>
      </c>
      <c r="D13" s="39"/>
      <c r="E13" s="52">
        <v>12</v>
      </c>
    </row>
    <row r="14" spans="2:6" ht="17.25" customHeight="1">
      <c r="B14" s="38">
        <v>5</v>
      </c>
      <c r="C14" s="39" t="s">
        <v>90</v>
      </c>
      <c r="D14" s="39"/>
      <c r="E14" s="45"/>
    </row>
    <row r="15" spans="2:6" ht="17.25" customHeight="1">
      <c r="B15" s="38">
        <v>6</v>
      </c>
      <c r="C15" s="41" t="s">
        <v>91</v>
      </c>
      <c r="D15" s="42"/>
      <c r="E15" s="53"/>
      <c r="F15" s="8"/>
    </row>
    <row r="16" spans="2:6" ht="17.25" customHeight="1">
      <c r="B16" s="38">
        <v>7</v>
      </c>
      <c r="C16" s="41" t="s">
        <v>103</v>
      </c>
      <c r="D16" s="42"/>
      <c r="E16" s="53"/>
      <c r="F16" s="8"/>
    </row>
    <row r="17" spans="2:10" ht="17.25" customHeight="1">
      <c r="B17" s="38">
        <v>8</v>
      </c>
      <c r="C17" s="41" t="s">
        <v>92</v>
      </c>
      <c r="D17" s="42"/>
      <c r="E17" s="52"/>
      <c r="F17" s="9"/>
    </row>
    <row r="18" spans="2:10" ht="17.25" customHeight="1">
      <c r="B18" s="38">
        <v>9</v>
      </c>
      <c r="C18" s="41" t="s">
        <v>93</v>
      </c>
      <c r="D18" s="42"/>
      <c r="E18" s="40"/>
      <c r="F18" s="10"/>
    </row>
    <row r="19" spans="2:10" ht="16.5" customHeight="1">
      <c r="B19" s="43"/>
      <c r="C19" s="43"/>
      <c r="D19" s="43"/>
      <c r="E19" s="43"/>
      <c r="F19" s="10"/>
    </row>
    <row r="20" spans="2:10" ht="16.5" customHeight="1">
      <c r="B20" s="130" t="s">
        <v>4</v>
      </c>
      <c r="C20" s="130"/>
      <c r="D20" s="130"/>
      <c r="E20" s="130"/>
    </row>
    <row r="21" spans="2:10" ht="17.25" customHeight="1">
      <c r="B21" s="62">
        <v>1</v>
      </c>
      <c r="C21" s="131" t="s">
        <v>5</v>
      </c>
      <c r="D21" s="131"/>
      <c r="E21" s="62" t="s">
        <v>6</v>
      </c>
    </row>
    <row r="22" spans="2:10" ht="22.5" customHeight="1">
      <c r="B22" s="5" t="s">
        <v>7</v>
      </c>
      <c r="C22" s="121" t="s">
        <v>127</v>
      </c>
      <c r="D22" s="121"/>
      <c r="E22" s="7">
        <v>0</v>
      </c>
    </row>
    <row r="23" spans="2:10" ht="22.5" customHeight="1">
      <c r="B23" s="5" t="s">
        <v>0</v>
      </c>
      <c r="C23" s="121" t="s">
        <v>78</v>
      </c>
      <c r="D23" s="121"/>
      <c r="E23" s="7"/>
      <c r="G23" s="13"/>
      <c r="H23" s="46"/>
    </row>
    <row r="24" spans="2:10" ht="22.5" customHeight="1">
      <c r="B24" s="5" t="s">
        <v>1</v>
      </c>
      <c r="C24" s="121" t="s">
        <v>79</v>
      </c>
      <c r="D24" s="121"/>
      <c r="E24" s="7"/>
    </row>
    <row r="25" spans="2:10" ht="26.25" customHeight="1">
      <c r="B25" s="5" t="s">
        <v>2</v>
      </c>
      <c r="C25" s="121" t="s">
        <v>265</v>
      </c>
      <c r="D25" s="121"/>
      <c r="E25" s="7">
        <f>((E22/220)*1.2)*8</f>
        <v>0</v>
      </c>
      <c r="F25" s="48"/>
      <c r="G25" s="21"/>
      <c r="H25" s="21"/>
    </row>
    <row r="26" spans="2:10" ht="26.25" customHeight="1">
      <c r="B26" s="5" t="s">
        <v>8</v>
      </c>
      <c r="C26" s="121" t="s">
        <v>266</v>
      </c>
      <c r="D26" s="121"/>
      <c r="E26" s="7"/>
      <c r="F26" s="21"/>
      <c r="G26" s="21"/>
      <c r="H26" s="21"/>
      <c r="J26" s="13"/>
    </row>
    <row r="27" spans="2:10" ht="26.25" customHeight="1">
      <c r="B27" s="5" t="s">
        <v>9</v>
      </c>
      <c r="C27" s="121" t="s">
        <v>257</v>
      </c>
      <c r="D27" s="121"/>
      <c r="E27" s="7">
        <f>((E22/220)*1.5)*15</f>
        <v>0</v>
      </c>
    </row>
    <row r="28" spans="2:10" ht="22.5" customHeight="1">
      <c r="B28" s="5" t="s">
        <v>10</v>
      </c>
      <c r="C28" s="132" t="s">
        <v>160</v>
      </c>
      <c r="D28" s="132"/>
      <c r="E28" s="7">
        <f>((E22/220)*2)*10</f>
        <v>0</v>
      </c>
    </row>
    <row r="29" spans="2:10" ht="22.5" customHeight="1">
      <c r="B29" s="5" t="s">
        <v>11</v>
      </c>
      <c r="C29" s="121" t="s">
        <v>267</v>
      </c>
      <c r="D29" s="121"/>
      <c r="E29" s="98">
        <f>((E27+E28+E25)/21)*5</f>
        <v>0</v>
      </c>
    </row>
    <row r="30" spans="2:10" ht="22.5" customHeight="1">
      <c r="B30" s="5" t="s">
        <v>12</v>
      </c>
      <c r="C30" s="121" t="s">
        <v>100</v>
      </c>
      <c r="D30" s="121"/>
      <c r="E30" s="7"/>
    </row>
    <row r="31" spans="2:10" ht="22.5" customHeight="1">
      <c r="B31" s="11"/>
      <c r="C31" s="133" t="s">
        <v>13</v>
      </c>
      <c r="D31" s="133"/>
      <c r="E31" s="12">
        <f>SUM(E22:E30)</f>
        <v>0</v>
      </c>
    </row>
    <row r="32" spans="2:10" ht="20.45" customHeight="1">
      <c r="B32" s="134" t="s">
        <v>104</v>
      </c>
      <c r="C32" s="134"/>
      <c r="D32" s="134"/>
      <c r="E32" s="134"/>
    </row>
    <row r="33" spans="2:9" ht="17.25" customHeight="1">
      <c r="B33" s="56"/>
      <c r="C33" s="56"/>
      <c r="D33" s="56"/>
      <c r="E33" s="56"/>
    </row>
    <row r="34" spans="2:9" ht="17.25" customHeight="1">
      <c r="B34" s="135" t="s">
        <v>14</v>
      </c>
      <c r="C34" s="135"/>
      <c r="D34" s="135"/>
      <c r="E34" s="135"/>
    </row>
    <row r="35" spans="2:9" ht="21" customHeight="1">
      <c r="B35" s="136" t="s">
        <v>15</v>
      </c>
      <c r="C35" s="136"/>
      <c r="D35" s="136"/>
    </row>
    <row r="36" spans="2:9" ht="21" customHeight="1">
      <c r="B36" s="62" t="s">
        <v>16</v>
      </c>
      <c r="C36" s="131" t="s">
        <v>17</v>
      </c>
      <c r="D36" s="131"/>
      <c r="E36" s="62" t="s">
        <v>6</v>
      </c>
    </row>
    <row r="37" spans="2:9" ht="21" customHeight="1">
      <c r="B37" s="5" t="s">
        <v>7</v>
      </c>
      <c r="C37" s="14" t="s">
        <v>268</v>
      </c>
      <c r="D37" s="15">
        <v>0</v>
      </c>
      <c r="E37" s="7">
        <f>$E$31*D37</f>
        <v>0</v>
      </c>
    </row>
    <row r="38" spans="2:9" ht="21" customHeight="1">
      <c r="B38" s="5" t="s">
        <v>0</v>
      </c>
      <c r="C38" s="14" t="s">
        <v>279</v>
      </c>
      <c r="D38" s="15">
        <v>0</v>
      </c>
      <c r="E38" s="7">
        <f>$E$31*D38</f>
        <v>0</v>
      </c>
    </row>
    <row r="39" spans="2:9" ht="21" customHeight="1">
      <c r="B39" s="137" t="s">
        <v>18</v>
      </c>
      <c r="C39" s="137"/>
      <c r="D39" s="137"/>
      <c r="E39" s="16">
        <f>SUM(E37:E38)</f>
        <v>0</v>
      </c>
    </row>
    <row r="40" spans="2:9" ht="30" customHeight="1">
      <c r="B40" s="5" t="s">
        <v>1</v>
      </c>
      <c r="C40" s="14" t="s">
        <v>80</v>
      </c>
      <c r="D40" s="15">
        <f>D56</f>
        <v>0</v>
      </c>
      <c r="E40" s="7">
        <f>(E37+E38)*D56</f>
        <v>0</v>
      </c>
    </row>
    <row r="41" spans="2:9" ht="22.5" customHeight="1">
      <c r="B41" s="131" t="s">
        <v>19</v>
      </c>
      <c r="C41" s="131"/>
      <c r="D41" s="131"/>
      <c r="E41" s="12">
        <f>E39+E40</f>
        <v>0</v>
      </c>
    </row>
    <row r="42" spans="2:9" ht="26.25" customHeight="1">
      <c r="B42" s="138" t="s">
        <v>105</v>
      </c>
      <c r="C42" s="138"/>
      <c r="D42" s="138"/>
      <c r="E42" s="138"/>
    </row>
    <row r="43" spans="2:9" ht="26.25" customHeight="1">
      <c r="B43" s="139" t="s">
        <v>106</v>
      </c>
      <c r="C43" s="139"/>
      <c r="D43" s="139"/>
      <c r="E43" s="139"/>
    </row>
    <row r="44" spans="2:9" ht="17.25" customHeight="1">
      <c r="B44" s="140" t="s">
        <v>120</v>
      </c>
      <c r="C44" s="141"/>
      <c r="D44" s="141"/>
      <c r="E44" s="141"/>
    </row>
    <row r="45" spans="2:9" ht="16.5" customHeight="1">
      <c r="B45" s="56"/>
      <c r="C45" s="56"/>
      <c r="D45" s="56"/>
      <c r="E45" s="56"/>
    </row>
    <row r="46" spans="2:9" ht="16.5" customHeight="1">
      <c r="B46" s="142" t="s">
        <v>20</v>
      </c>
      <c r="C46" s="142"/>
      <c r="D46" s="142"/>
      <c r="E46" s="142"/>
    </row>
    <row r="47" spans="2:9" ht="25.5" customHeight="1">
      <c r="B47" s="62" t="s">
        <v>21</v>
      </c>
      <c r="C47" s="17" t="s">
        <v>22</v>
      </c>
      <c r="D47" s="62" t="s">
        <v>23</v>
      </c>
      <c r="E47" s="62" t="s">
        <v>6</v>
      </c>
    </row>
    <row r="48" spans="2:9" ht="21.75" customHeight="1">
      <c r="B48" s="5" t="s">
        <v>7</v>
      </c>
      <c r="C48" s="14" t="s">
        <v>77</v>
      </c>
      <c r="D48" s="15">
        <v>0</v>
      </c>
      <c r="E48" s="7">
        <f>D48*($E$31)</f>
        <v>0</v>
      </c>
      <c r="I48" s="19"/>
    </row>
    <row r="49" spans="2:1024" ht="21.75" customHeight="1">
      <c r="B49" s="5" t="s">
        <v>0</v>
      </c>
      <c r="C49" s="14" t="s">
        <v>24</v>
      </c>
      <c r="D49" s="15">
        <v>0</v>
      </c>
      <c r="E49" s="7">
        <f t="shared" ref="E49:E54" si="0">D49*$E$31</f>
        <v>0</v>
      </c>
    </row>
    <row r="50" spans="2:1024" ht="21.75" customHeight="1">
      <c r="B50" s="5" t="s">
        <v>1</v>
      </c>
      <c r="C50" s="14" t="s">
        <v>121</v>
      </c>
      <c r="D50" s="99">
        <v>0</v>
      </c>
      <c r="E50" s="7">
        <f t="shared" si="0"/>
        <v>0</v>
      </c>
      <c r="G50" s="54"/>
    </row>
    <row r="51" spans="2:1024" ht="21.75" customHeight="1">
      <c r="B51" s="5" t="s">
        <v>2</v>
      </c>
      <c r="C51" s="14" t="s">
        <v>25</v>
      </c>
      <c r="D51" s="15">
        <v>0</v>
      </c>
      <c r="E51" s="7">
        <f>D51*$E$31</f>
        <v>0</v>
      </c>
    </row>
    <row r="52" spans="2:1024" ht="21.75" customHeight="1">
      <c r="B52" s="5" t="s">
        <v>8</v>
      </c>
      <c r="C52" s="14" t="s">
        <v>74</v>
      </c>
      <c r="D52" s="15">
        <v>0</v>
      </c>
      <c r="E52" s="7">
        <f>D52*$E$31</f>
        <v>0</v>
      </c>
    </row>
    <row r="53" spans="2:1024" ht="21.75" customHeight="1">
      <c r="B53" s="5" t="s">
        <v>9</v>
      </c>
      <c r="C53" s="14" t="s">
        <v>26</v>
      </c>
      <c r="D53" s="15">
        <v>0</v>
      </c>
      <c r="E53" s="7">
        <f t="shared" si="0"/>
        <v>0</v>
      </c>
    </row>
    <row r="54" spans="2:1024" ht="21.75" customHeight="1">
      <c r="B54" s="5" t="s">
        <v>10</v>
      </c>
      <c r="C54" s="14" t="s">
        <v>27</v>
      </c>
      <c r="D54" s="15">
        <v>0</v>
      </c>
      <c r="E54" s="7">
        <f t="shared" si="0"/>
        <v>0</v>
      </c>
    </row>
    <row r="55" spans="2:1024" ht="21.75" customHeight="1">
      <c r="B55" s="5" t="s">
        <v>11</v>
      </c>
      <c r="C55" s="14" t="s">
        <v>28</v>
      </c>
      <c r="D55" s="15">
        <v>0</v>
      </c>
      <c r="E55" s="7">
        <f>D55*$E$31</f>
        <v>0</v>
      </c>
    </row>
    <row r="56" spans="2:1024" ht="21.75" customHeight="1">
      <c r="B56" s="11"/>
      <c r="C56" s="17" t="s">
        <v>29</v>
      </c>
      <c r="D56" s="18">
        <f>SUM(D48:D55)</f>
        <v>0</v>
      </c>
      <c r="E56" s="12">
        <f>SUM(E48:E55)</f>
        <v>0</v>
      </c>
      <c r="G56" s="54"/>
    </row>
    <row r="57" spans="2:1024" ht="15" customHeight="1">
      <c r="B57" s="2" t="s">
        <v>107</v>
      </c>
      <c r="C57" s="2"/>
      <c r="D57" s="2"/>
      <c r="E57" s="2"/>
      <c r="G57" s="54"/>
    </row>
    <row r="58" spans="2:1024" ht="15" customHeight="1">
      <c r="B58" s="2" t="s">
        <v>108</v>
      </c>
      <c r="C58" s="2"/>
      <c r="D58" s="2"/>
      <c r="E58" s="2"/>
      <c r="G58" s="54"/>
    </row>
    <row r="59" spans="2:1024" ht="15" customHeight="1">
      <c r="B59" s="2" t="s">
        <v>109</v>
      </c>
      <c r="C59" s="2"/>
      <c r="D59" s="2"/>
      <c r="E59" s="2"/>
      <c r="G59" s="54"/>
    </row>
    <row r="60" spans="2:1024" ht="16.5" customHeight="1">
      <c r="B60" s="1"/>
      <c r="C60" s="2"/>
      <c r="D60" s="2"/>
    </row>
    <row r="61" spans="2:1024" s="67" customFormat="1" ht="20.25" customHeight="1">
      <c r="B61" s="143" t="s">
        <v>30</v>
      </c>
      <c r="C61" s="143"/>
      <c r="D61" s="143"/>
      <c r="E61" s="6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2:1024" ht="16.5" customHeight="1">
      <c r="B62" s="62" t="s">
        <v>35</v>
      </c>
      <c r="C62" s="144" t="s">
        <v>31</v>
      </c>
      <c r="D62" s="145"/>
      <c r="E62" s="62" t="s">
        <v>6</v>
      </c>
    </row>
    <row r="63" spans="2:1024" ht="21.75" customHeight="1">
      <c r="B63" s="5" t="s">
        <v>7</v>
      </c>
      <c r="C63" s="146" t="s">
        <v>122</v>
      </c>
      <c r="D63" s="147"/>
      <c r="E63" s="55"/>
    </row>
    <row r="64" spans="2:1024" ht="21.75" customHeight="1">
      <c r="B64" s="5" t="s">
        <v>0</v>
      </c>
      <c r="C64" s="146" t="s">
        <v>163</v>
      </c>
      <c r="D64" s="147"/>
      <c r="E64" s="7"/>
      <c r="G64" s="13"/>
    </row>
    <row r="65" spans="2:8" ht="21.75" customHeight="1">
      <c r="B65" s="5" t="s">
        <v>1</v>
      </c>
      <c r="C65" s="148" t="s">
        <v>164</v>
      </c>
      <c r="D65" s="148"/>
      <c r="E65" s="49"/>
    </row>
    <row r="66" spans="2:8" ht="21.75" customHeight="1">
      <c r="B66" s="5" t="s">
        <v>2</v>
      </c>
      <c r="C66" s="121" t="s">
        <v>165</v>
      </c>
      <c r="D66" s="121"/>
      <c r="E66" s="7"/>
    </row>
    <row r="67" spans="2:8" ht="21.75" customHeight="1">
      <c r="B67" s="5" t="s">
        <v>8</v>
      </c>
      <c r="C67" s="121" t="s">
        <v>189</v>
      </c>
      <c r="D67" s="121"/>
      <c r="E67" s="7"/>
    </row>
    <row r="68" spans="2:8" ht="21.75" customHeight="1">
      <c r="B68" s="5" t="s">
        <v>9</v>
      </c>
      <c r="C68" s="121" t="s">
        <v>191</v>
      </c>
      <c r="D68" s="121"/>
      <c r="E68" s="7"/>
      <c r="F68" s="21"/>
    </row>
    <row r="69" spans="2:8" ht="21.75" customHeight="1">
      <c r="B69" s="5" t="s">
        <v>10</v>
      </c>
      <c r="C69" s="121" t="s">
        <v>190</v>
      </c>
      <c r="D69" s="121"/>
      <c r="E69" s="7"/>
      <c r="F69" s="21"/>
    </row>
    <row r="70" spans="2:8" ht="23.25" customHeight="1">
      <c r="B70" s="5" t="s">
        <v>11</v>
      </c>
      <c r="C70" s="121" t="s">
        <v>123</v>
      </c>
      <c r="D70" s="121"/>
      <c r="E70" s="7"/>
    </row>
    <row r="71" spans="2:8" ht="27" customHeight="1">
      <c r="B71" s="5" t="s">
        <v>12</v>
      </c>
      <c r="C71" s="121" t="s">
        <v>275</v>
      </c>
      <c r="D71" s="121"/>
      <c r="E71" s="7"/>
      <c r="H71" s="37"/>
    </row>
    <row r="72" spans="2:8" ht="18.75" customHeight="1">
      <c r="B72" s="131" t="s">
        <v>32</v>
      </c>
      <c r="C72" s="131"/>
      <c r="D72" s="131"/>
      <c r="E72" s="12">
        <f>SUM(E63:E71)</f>
        <v>0</v>
      </c>
    </row>
    <row r="73" spans="2:8">
      <c r="B73" s="150" t="s">
        <v>110</v>
      </c>
      <c r="C73" s="150"/>
      <c r="D73" s="150"/>
      <c r="E73" s="150"/>
    </row>
    <row r="74" spans="2:8" ht="25.5" customHeight="1">
      <c r="B74" s="151" t="s">
        <v>111</v>
      </c>
      <c r="C74" s="151"/>
      <c r="D74" s="151"/>
      <c r="E74" s="151"/>
    </row>
    <row r="75" spans="2:8" ht="17.25" customHeight="1">
      <c r="B75" s="2"/>
      <c r="C75" s="2"/>
      <c r="D75" s="2"/>
    </row>
    <row r="76" spans="2:8">
      <c r="B76" s="136" t="s">
        <v>33</v>
      </c>
      <c r="C76" s="136"/>
      <c r="D76" s="136"/>
    </row>
    <row r="77" spans="2:8" ht="16.5" customHeight="1">
      <c r="B77" s="62">
        <v>2</v>
      </c>
      <c r="C77" s="131" t="s">
        <v>34</v>
      </c>
      <c r="D77" s="131"/>
      <c r="E77" s="62" t="s">
        <v>6</v>
      </c>
    </row>
    <row r="78" spans="2:8" ht="22.5" customHeight="1">
      <c r="B78" s="5" t="s">
        <v>16</v>
      </c>
      <c r="C78" s="132" t="s">
        <v>17</v>
      </c>
      <c r="D78" s="132"/>
      <c r="E78" s="7">
        <f>E41</f>
        <v>0</v>
      </c>
    </row>
    <row r="79" spans="2:8" ht="22.5" customHeight="1">
      <c r="B79" s="5" t="s">
        <v>21</v>
      </c>
      <c r="C79" s="132" t="s">
        <v>22</v>
      </c>
      <c r="D79" s="132"/>
      <c r="E79" s="7">
        <f>E56</f>
        <v>0</v>
      </c>
    </row>
    <row r="80" spans="2:8" ht="22.5" customHeight="1">
      <c r="B80" s="5" t="s">
        <v>35</v>
      </c>
      <c r="C80" s="132" t="s">
        <v>31</v>
      </c>
      <c r="D80" s="132"/>
      <c r="E80" s="7">
        <f>E72</f>
        <v>0</v>
      </c>
    </row>
    <row r="81" spans="2:1024">
      <c r="B81" s="131" t="s">
        <v>36</v>
      </c>
      <c r="C81" s="131"/>
      <c r="D81" s="131"/>
      <c r="E81" s="12">
        <f>SUM(E78:E80)</f>
        <v>0</v>
      </c>
    </row>
    <row r="82" spans="2:1024">
      <c r="B82" s="2"/>
      <c r="C82" s="2"/>
      <c r="D82" s="2"/>
      <c r="G82" s="51"/>
    </row>
    <row r="83" spans="2:1024" ht="26.25" customHeight="1">
      <c r="B83" s="142" t="s">
        <v>37</v>
      </c>
      <c r="C83" s="142"/>
      <c r="D83" s="142"/>
      <c r="E83" s="142"/>
    </row>
    <row r="84" spans="2:1024" ht="39" customHeight="1">
      <c r="B84" s="62">
        <v>3</v>
      </c>
      <c r="C84" s="131" t="s">
        <v>38</v>
      </c>
      <c r="D84" s="131"/>
      <c r="E84" s="62" t="s">
        <v>6</v>
      </c>
    </row>
    <row r="85" spans="2:1024" ht="21" customHeight="1">
      <c r="B85" s="5" t="s">
        <v>7</v>
      </c>
      <c r="C85" s="20" t="s">
        <v>270</v>
      </c>
      <c r="D85" s="50">
        <v>0</v>
      </c>
      <c r="E85" s="7">
        <f>$E$31*D85</f>
        <v>0</v>
      </c>
      <c r="F85" s="51"/>
    </row>
    <row r="86" spans="2:1024" ht="26.25" customHeight="1">
      <c r="B86" s="5" t="s">
        <v>0</v>
      </c>
      <c r="C86" s="14" t="s">
        <v>81</v>
      </c>
      <c r="D86" s="50">
        <f>D85*D55</f>
        <v>0</v>
      </c>
      <c r="E86" s="7">
        <f>(E85*D55)</f>
        <v>0</v>
      </c>
    </row>
    <row r="87" spans="2:1024" ht="21" customHeight="1">
      <c r="B87" s="5" t="s">
        <v>1</v>
      </c>
      <c r="C87" s="20" t="s">
        <v>277</v>
      </c>
      <c r="D87" s="50">
        <v>0</v>
      </c>
      <c r="E87" s="7">
        <f>E31*0.0194</f>
        <v>0</v>
      </c>
    </row>
    <row r="88" spans="2:1024" ht="26.25" customHeight="1">
      <c r="B88" s="5" t="s">
        <v>2</v>
      </c>
      <c r="C88" s="20" t="s">
        <v>83</v>
      </c>
      <c r="D88" s="15">
        <f>D87*D56</f>
        <v>0</v>
      </c>
      <c r="E88" s="7">
        <f>E87*D56</f>
        <v>0</v>
      </c>
    </row>
    <row r="89" spans="2:1024" ht="21" customHeight="1">
      <c r="B89" s="5" t="s">
        <v>8</v>
      </c>
      <c r="C89" s="63" t="s">
        <v>98</v>
      </c>
      <c r="D89" s="15">
        <v>0</v>
      </c>
      <c r="E89" s="7">
        <f>((E87)*0.08)*0.4</f>
        <v>0</v>
      </c>
    </row>
    <row r="90" spans="2:1024" ht="21" customHeight="1">
      <c r="B90" s="5" t="s">
        <v>9</v>
      </c>
      <c r="C90" s="63" t="s">
        <v>102</v>
      </c>
      <c r="D90" s="15">
        <v>0</v>
      </c>
      <c r="E90" s="7">
        <f>(((E31+E37+E38)*0.08)*0.4)*0.9</f>
        <v>0</v>
      </c>
    </row>
    <row r="91" spans="2:1024" ht="16.5" customHeight="1">
      <c r="B91" s="131" t="s">
        <v>39</v>
      </c>
      <c r="C91" s="131"/>
      <c r="D91" s="131"/>
      <c r="E91" s="12">
        <f>SUM(E85+E86+E87+E88+E90)</f>
        <v>0</v>
      </c>
    </row>
    <row r="92" spans="2:1024" ht="28.9" customHeight="1">
      <c r="B92" s="152" t="s">
        <v>97</v>
      </c>
      <c r="C92" s="152"/>
      <c r="D92" s="152"/>
      <c r="E92" s="152"/>
    </row>
    <row r="93" spans="2:1024" ht="24" customHeight="1">
      <c r="B93" s="135" t="s">
        <v>40</v>
      </c>
      <c r="C93" s="135"/>
      <c r="D93" s="135"/>
      <c r="E93" s="135"/>
    </row>
    <row r="94" spans="2:1024" s="67" customFormat="1" ht="17.25" customHeight="1">
      <c r="B94" s="143" t="s">
        <v>41</v>
      </c>
      <c r="C94" s="143"/>
      <c r="D94" s="143"/>
      <c r="E94" s="6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</row>
    <row r="95" spans="2:1024">
      <c r="B95" s="62" t="s">
        <v>42</v>
      </c>
      <c r="C95" s="131" t="s">
        <v>43</v>
      </c>
      <c r="D95" s="131"/>
      <c r="E95" s="62" t="s">
        <v>6</v>
      </c>
    </row>
    <row r="96" spans="2:1024" ht="18" customHeight="1">
      <c r="B96" s="5" t="s">
        <v>7</v>
      </c>
      <c r="C96" s="20" t="s">
        <v>278</v>
      </c>
      <c r="D96" s="15">
        <v>0</v>
      </c>
      <c r="E96" s="7">
        <f>D96*$E$31</f>
        <v>0</v>
      </c>
    </row>
    <row r="97" spans="2:1024" ht="24">
      <c r="B97" s="5" t="s">
        <v>0</v>
      </c>
      <c r="C97" s="20" t="s">
        <v>115</v>
      </c>
      <c r="D97" s="22">
        <v>0</v>
      </c>
      <c r="E97" s="7">
        <f>(($E$31+E37+E38+E72+E91)/30/12)*3</f>
        <v>0</v>
      </c>
    </row>
    <row r="98" spans="2:1024" ht="24">
      <c r="B98" s="5" t="s">
        <v>1</v>
      </c>
      <c r="C98" s="20" t="s">
        <v>116</v>
      </c>
      <c r="D98" s="22">
        <v>0</v>
      </c>
      <c r="E98" s="7">
        <f>($E$31+E37+E38+E72+E91)*D98</f>
        <v>0</v>
      </c>
    </row>
    <row r="99" spans="2:1024" ht="24">
      <c r="B99" s="5" t="s">
        <v>2</v>
      </c>
      <c r="C99" s="20" t="s">
        <v>117</v>
      </c>
      <c r="D99" s="22">
        <v>0</v>
      </c>
      <c r="E99" s="7">
        <f>(((($E$31+E37+E38+E72+E91)/30/12)*30)*0.08)</f>
        <v>0</v>
      </c>
    </row>
    <row r="100" spans="2:1024" ht="24">
      <c r="B100" s="5" t="s">
        <v>8</v>
      </c>
      <c r="C100" s="20" t="s">
        <v>118</v>
      </c>
      <c r="D100" s="22">
        <v>0</v>
      </c>
      <c r="E100" s="7">
        <f>(((($E$31+E37+E38+E72+E91)/30/12)*5)*0.4)</f>
        <v>0</v>
      </c>
    </row>
    <row r="101" spans="2:1024" ht="24">
      <c r="B101" s="5" t="s">
        <v>9</v>
      </c>
      <c r="C101" s="20" t="s">
        <v>84</v>
      </c>
      <c r="D101" s="22">
        <f>D56</f>
        <v>0</v>
      </c>
      <c r="E101" s="7">
        <f>(E96+E97+E98+E99+E100)*D56</f>
        <v>0</v>
      </c>
    </row>
    <row r="102" spans="2:1024" ht="24">
      <c r="B102" s="5" t="s">
        <v>10</v>
      </c>
      <c r="C102" s="63" t="s">
        <v>85</v>
      </c>
      <c r="D102" s="22">
        <v>0</v>
      </c>
      <c r="E102" s="7">
        <f>(((E31+(E31/3))*(4/12))/12)*0.01416</f>
        <v>0</v>
      </c>
    </row>
    <row r="103" spans="2:1024" ht="24">
      <c r="B103" s="5" t="s">
        <v>11</v>
      </c>
      <c r="C103" s="63" t="s">
        <v>86</v>
      </c>
      <c r="D103" s="22">
        <f>D56</f>
        <v>0</v>
      </c>
      <c r="E103" s="7">
        <f>E102*D56</f>
        <v>0</v>
      </c>
    </row>
    <row r="104" spans="2:1024" ht="29.25" customHeight="1">
      <c r="B104" s="5" t="s">
        <v>12</v>
      </c>
      <c r="C104" s="63" t="s">
        <v>87</v>
      </c>
      <c r="D104" s="22">
        <f>D56</f>
        <v>0</v>
      </c>
      <c r="E104" s="7">
        <f>(((E31+(E31/12))*(4/12))*0.01416)*D56</f>
        <v>0</v>
      </c>
    </row>
    <row r="105" spans="2:1024" ht="14.25" customHeight="1">
      <c r="B105" s="131" t="s">
        <v>73</v>
      </c>
      <c r="C105" s="131"/>
      <c r="D105" s="131"/>
      <c r="E105" s="12">
        <f>SUM(E96:E104)</f>
        <v>0</v>
      </c>
      <c r="F105" s="13"/>
    </row>
    <row r="106" spans="2:1024" s="67" customFormat="1" ht="21.75" customHeight="1">
      <c r="B106" s="153" t="s">
        <v>264</v>
      </c>
      <c r="C106" s="153"/>
      <c r="D106" s="153"/>
      <c r="E106" s="15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2:1024" ht="31.15" customHeight="1">
      <c r="B107" s="154" t="s">
        <v>112</v>
      </c>
      <c r="C107" s="154"/>
      <c r="D107" s="154"/>
      <c r="E107" s="154"/>
    </row>
    <row r="108" spans="2:1024" s="67" customFormat="1" ht="23.25" customHeight="1">
      <c r="B108" s="143" t="s">
        <v>44</v>
      </c>
      <c r="C108" s="143"/>
      <c r="D108" s="143"/>
      <c r="E108" s="6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2:1024" ht="16.5" customHeight="1">
      <c r="B109" s="62" t="s">
        <v>45</v>
      </c>
      <c r="C109" s="131" t="s">
        <v>46</v>
      </c>
      <c r="D109" s="131"/>
      <c r="E109" s="62" t="s">
        <v>6</v>
      </c>
    </row>
    <row r="110" spans="2:1024" ht="15.75" customHeight="1">
      <c r="B110" s="5" t="s">
        <v>7</v>
      </c>
      <c r="C110" s="14" t="s">
        <v>75</v>
      </c>
      <c r="D110" s="22">
        <v>0</v>
      </c>
      <c r="E110" s="7"/>
    </row>
    <row r="111" spans="2:1024" ht="15.75" customHeight="1">
      <c r="B111" s="131" t="s">
        <v>47</v>
      </c>
      <c r="C111" s="131"/>
      <c r="D111" s="131"/>
      <c r="E111" s="12">
        <f>SUM(E110:E110)</f>
        <v>0</v>
      </c>
    </row>
    <row r="112" spans="2:1024" ht="15" customHeight="1">
      <c r="B112" s="2"/>
      <c r="C112" s="2"/>
      <c r="D112" s="2"/>
    </row>
    <row r="113" spans="2:1024" s="67" customFormat="1" ht="15" customHeight="1">
      <c r="B113" s="143" t="s">
        <v>48</v>
      </c>
      <c r="C113" s="143"/>
      <c r="D113" s="143"/>
      <c r="E113" s="6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2:1024" ht="15" customHeight="1">
      <c r="B114" s="62">
        <v>4</v>
      </c>
      <c r="C114" s="131" t="s">
        <v>34</v>
      </c>
      <c r="D114" s="131"/>
      <c r="E114" s="62" t="s">
        <v>6</v>
      </c>
    </row>
    <row r="115" spans="2:1024" ht="15" customHeight="1">
      <c r="B115" s="5" t="s">
        <v>42</v>
      </c>
      <c r="C115" s="132" t="s">
        <v>49</v>
      </c>
      <c r="D115" s="132"/>
      <c r="E115" s="7">
        <f>E105</f>
        <v>0</v>
      </c>
    </row>
    <row r="116" spans="2:1024" ht="15" customHeight="1">
      <c r="B116" s="5" t="s">
        <v>45</v>
      </c>
      <c r="C116" s="132" t="s">
        <v>75</v>
      </c>
      <c r="D116" s="132"/>
      <c r="E116" s="7">
        <f>E111</f>
        <v>0</v>
      </c>
    </row>
    <row r="117" spans="2:1024" ht="15" customHeight="1">
      <c r="B117" s="131" t="s">
        <v>36</v>
      </c>
      <c r="C117" s="131"/>
      <c r="D117" s="131"/>
      <c r="E117" s="12">
        <f>E115+E116</f>
        <v>0</v>
      </c>
    </row>
    <row r="118" spans="2:1024" ht="15" customHeight="1">
      <c r="B118" s="2"/>
      <c r="C118" s="2"/>
      <c r="D118" s="2"/>
    </row>
    <row r="119" spans="2:1024" ht="20.25" customHeight="1">
      <c r="B119" s="130" t="s">
        <v>50</v>
      </c>
      <c r="C119" s="130"/>
      <c r="D119" s="130"/>
      <c r="E119" s="130"/>
      <c r="F119" s="57"/>
      <c r="G119" s="57"/>
      <c r="H119" s="57"/>
      <c r="I119" s="57"/>
    </row>
    <row r="120" spans="2:1024" ht="17.25" customHeight="1">
      <c r="B120" s="62">
        <v>5</v>
      </c>
      <c r="C120" s="131" t="s">
        <v>51</v>
      </c>
      <c r="D120" s="131"/>
      <c r="E120" s="62" t="s">
        <v>6</v>
      </c>
      <c r="F120" s="58"/>
      <c r="G120" s="57"/>
      <c r="H120" s="57"/>
      <c r="I120" s="57"/>
    </row>
    <row r="121" spans="2:1024" ht="17.25" customHeight="1">
      <c r="B121" s="5" t="s">
        <v>7</v>
      </c>
      <c r="C121" s="132" t="s">
        <v>259</v>
      </c>
      <c r="D121" s="132"/>
      <c r="E121" s="7">
        <v>0</v>
      </c>
      <c r="F121" s="57"/>
      <c r="G121" s="57"/>
      <c r="H121" s="57"/>
      <c r="I121" s="57"/>
    </row>
    <row r="122" spans="2:1024" ht="17.25" customHeight="1">
      <c r="B122" s="5" t="s">
        <v>0</v>
      </c>
      <c r="C122" s="155" t="s">
        <v>260</v>
      </c>
      <c r="D122" s="155"/>
      <c r="E122" s="7">
        <v>0</v>
      </c>
      <c r="F122" s="57"/>
      <c r="G122" s="57"/>
      <c r="H122" s="57"/>
      <c r="I122" s="57"/>
    </row>
    <row r="123" spans="2:1024" ht="17.25" customHeight="1">
      <c r="B123" s="5" t="s">
        <v>1</v>
      </c>
      <c r="C123" s="155" t="s">
        <v>261</v>
      </c>
      <c r="D123" s="155"/>
      <c r="E123" s="7">
        <v>0</v>
      </c>
      <c r="F123" s="57"/>
      <c r="G123" s="57"/>
      <c r="H123" s="57"/>
      <c r="I123" s="57"/>
    </row>
    <row r="124" spans="2:1024" ht="17.25" customHeight="1">
      <c r="B124" s="5" t="s">
        <v>2</v>
      </c>
      <c r="C124" s="132" t="s">
        <v>96</v>
      </c>
      <c r="D124" s="132"/>
      <c r="E124" s="7"/>
      <c r="F124" s="57"/>
      <c r="G124" s="57"/>
      <c r="H124" s="57"/>
      <c r="I124" s="57"/>
    </row>
    <row r="125" spans="2:1024" ht="26.25" customHeight="1">
      <c r="B125" s="131" t="s">
        <v>52</v>
      </c>
      <c r="C125" s="131"/>
      <c r="D125" s="131"/>
      <c r="E125" s="12">
        <f>SUM(E121:E124)</f>
        <v>0</v>
      </c>
    </row>
    <row r="126" spans="2:1024" ht="16.5" customHeight="1">
      <c r="B126" s="2"/>
      <c r="C126" s="2"/>
      <c r="D126" s="2"/>
    </row>
    <row r="127" spans="2:1024" ht="18.75" customHeight="1">
      <c r="B127" s="156" t="s">
        <v>53</v>
      </c>
      <c r="C127" s="156"/>
      <c r="D127" s="156"/>
      <c r="E127" s="156"/>
    </row>
    <row r="128" spans="2:1024" ht="16.5" customHeight="1">
      <c r="B128" s="62">
        <v>6</v>
      </c>
      <c r="C128" s="17" t="s">
        <v>54</v>
      </c>
      <c r="D128" s="62" t="s">
        <v>55</v>
      </c>
      <c r="E128" s="23" t="s">
        <v>6</v>
      </c>
    </row>
    <row r="129" spans="2:5" ht="16.5" customHeight="1">
      <c r="B129" s="5" t="s">
        <v>7</v>
      </c>
      <c r="C129" s="14" t="s">
        <v>56</v>
      </c>
      <c r="D129" s="65">
        <v>0</v>
      </c>
      <c r="E129" s="64">
        <f>E149*D129</f>
        <v>0</v>
      </c>
    </row>
    <row r="130" spans="2:5" ht="16.5" customHeight="1">
      <c r="B130" s="5" t="s">
        <v>0</v>
      </c>
      <c r="C130" s="24" t="s">
        <v>57</v>
      </c>
      <c r="D130" s="25">
        <v>0</v>
      </c>
      <c r="E130" s="64">
        <f>(E149+E129)*D130</f>
        <v>0</v>
      </c>
    </row>
    <row r="131" spans="2:5" ht="16.5" customHeight="1">
      <c r="B131" s="157" t="s">
        <v>1</v>
      </c>
      <c r="C131" s="14" t="s">
        <v>58</v>
      </c>
      <c r="D131" s="65"/>
      <c r="E131" s="64"/>
    </row>
    <row r="132" spans="2:5" ht="16.5" customHeight="1">
      <c r="B132" s="157"/>
      <c r="C132" s="26" t="s">
        <v>76</v>
      </c>
      <c r="D132" s="27"/>
      <c r="E132" s="28"/>
    </row>
    <row r="133" spans="2:5">
      <c r="B133" s="157"/>
      <c r="C133" s="14" t="s">
        <v>124</v>
      </c>
      <c r="D133" s="59">
        <v>0</v>
      </c>
      <c r="E133" s="64">
        <f>($E$129+$E$130+$E$149)/(1-($D$133+$D$134+$D$136))*D133</f>
        <v>0</v>
      </c>
    </row>
    <row r="134" spans="2:5">
      <c r="B134" s="157"/>
      <c r="C134" s="29" t="s">
        <v>125</v>
      </c>
      <c r="D134" s="60">
        <v>0</v>
      </c>
      <c r="E134" s="64">
        <f>($E$129+$E$130+$E$149)/(1-($D$133+$D$134+$D$136))*D134</f>
        <v>0</v>
      </c>
    </row>
    <row r="135" spans="2:5" ht="24">
      <c r="B135" s="157"/>
      <c r="C135" s="14" t="s">
        <v>126</v>
      </c>
      <c r="D135" s="30">
        <v>0</v>
      </c>
      <c r="E135" s="31">
        <f>IF(D135="","",(E149+E129+E130+E136)*D135)</f>
        <v>0</v>
      </c>
    </row>
    <row r="136" spans="2:5">
      <c r="B136" s="157"/>
      <c r="C136" s="32" t="s">
        <v>59</v>
      </c>
      <c r="D136" s="158">
        <v>0</v>
      </c>
      <c r="E136" s="159">
        <f>($E$129+$E$130+$E$149)/(1-($D$133+$D$134+$D$136))*D136</f>
        <v>0</v>
      </c>
    </row>
    <row r="137" spans="2:5">
      <c r="B137" s="157"/>
      <c r="C137" s="29" t="s">
        <v>60</v>
      </c>
      <c r="D137" s="158"/>
      <c r="E137" s="159"/>
    </row>
    <row r="138" spans="2:5">
      <c r="B138" s="131" t="s">
        <v>61</v>
      </c>
      <c r="C138" s="131"/>
      <c r="D138" s="62"/>
      <c r="E138" s="33">
        <f>SUM(E129:E137)</f>
        <v>0</v>
      </c>
    </row>
    <row r="139" spans="2:5" ht="15" customHeight="1">
      <c r="B139" s="154" t="s">
        <v>113</v>
      </c>
      <c r="C139" s="154"/>
      <c r="D139" s="154"/>
      <c r="E139" s="154"/>
    </row>
    <row r="140" spans="2:5" ht="15" customHeight="1">
      <c r="B140" s="154" t="s">
        <v>114</v>
      </c>
      <c r="C140" s="154"/>
      <c r="D140" s="154"/>
      <c r="E140" s="154"/>
    </row>
    <row r="141" spans="2:5" ht="15" customHeight="1">
      <c r="B141" s="2"/>
      <c r="C141" s="2"/>
      <c r="D141" s="2"/>
    </row>
    <row r="142" spans="2:5" ht="18.75" customHeight="1">
      <c r="B142" s="130" t="s">
        <v>62</v>
      </c>
      <c r="C142" s="130"/>
      <c r="D142" s="130"/>
      <c r="E142" s="130"/>
    </row>
    <row r="143" spans="2:5" ht="16.5" customHeight="1">
      <c r="B143" s="34"/>
      <c r="C143" s="131" t="s">
        <v>63</v>
      </c>
      <c r="D143" s="131"/>
      <c r="E143" s="11" t="s">
        <v>64</v>
      </c>
    </row>
    <row r="144" spans="2:5" ht="16.5" customHeight="1">
      <c r="B144" s="5" t="s">
        <v>7</v>
      </c>
      <c r="C144" s="132" t="s">
        <v>65</v>
      </c>
      <c r="D144" s="132"/>
      <c r="E144" s="7">
        <f>E31</f>
        <v>0</v>
      </c>
    </row>
    <row r="145" spans="2:5" ht="16.5" customHeight="1">
      <c r="B145" s="5" t="s">
        <v>0</v>
      </c>
      <c r="C145" s="132" t="s">
        <v>66</v>
      </c>
      <c r="D145" s="132"/>
      <c r="E145" s="7">
        <f>E81</f>
        <v>0</v>
      </c>
    </row>
    <row r="146" spans="2:5" ht="16.5" customHeight="1">
      <c r="B146" s="5" t="s">
        <v>1</v>
      </c>
      <c r="C146" s="132" t="s">
        <v>67</v>
      </c>
      <c r="D146" s="132"/>
      <c r="E146" s="7">
        <f>E91</f>
        <v>0</v>
      </c>
    </row>
    <row r="147" spans="2:5" ht="16.5" customHeight="1">
      <c r="B147" s="5" t="s">
        <v>2</v>
      </c>
      <c r="C147" s="132" t="s">
        <v>68</v>
      </c>
      <c r="D147" s="132"/>
      <c r="E147" s="7">
        <f>E117</f>
        <v>0</v>
      </c>
    </row>
    <row r="148" spans="2:5" ht="16.5" customHeight="1">
      <c r="B148" s="5" t="s">
        <v>8</v>
      </c>
      <c r="C148" s="132" t="s">
        <v>69</v>
      </c>
      <c r="D148" s="132"/>
      <c r="E148" s="7">
        <f>E125</f>
        <v>0</v>
      </c>
    </row>
    <row r="149" spans="2:5" ht="16.5" customHeight="1">
      <c r="B149" s="137" t="s">
        <v>70</v>
      </c>
      <c r="C149" s="137"/>
      <c r="D149" s="137"/>
      <c r="E149" s="16">
        <f>SUM(E144:E148)</f>
        <v>0</v>
      </c>
    </row>
    <row r="150" spans="2:5" ht="16.5" customHeight="1">
      <c r="B150" s="6" t="s">
        <v>9</v>
      </c>
      <c r="C150" s="132" t="s">
        <v>71</v>
      </c>
      <c r="D150" s="132"/>
      <c r="E150" s="7">
        <f>E138</f>
        <v>0</v>
      </c>
    </row>
    <row r="151" spans="2:5" ht="16.5" customHeight="1">
      <c r="B151" s="131" t="s">
        <v>72</v>
      </c>
      <c r="C151" s="131"/>
      <c r="D151" s="131"/>
      <c r="E151" s="12">
        <f>ROUND(SUM(E150+E149),2)</f>
        <v>0</v>
      </c>
    </row>
    <row r="152" spans="2:5">
      <c r="B152" s="2"/>
      <c r="C152" s="2"/>
      <c r="D152" s="2"/>
    </row>
    <row r="153" spans="2:5">
      <c r="B153" s="2"/>
      <c r="C153" s="2"/>
      <c r="D153" s="2"/>
      <c r="E153" s="47"/>
    </row>
    <row r="154" spans="2:5">
      <c r="B154" s="2"/>
      <c r="C154" s="2"/>
      <c r="D154" s="2"/>
    </row>
    <row r="155" spans="2:5">
      <c r="B155" s="2"/>
      <c r="C155" s="2"/>
      <c r="D155" s="2"/>
    </row>
    <row r="156" spans="2:5">
      <c r="B156" s="2"/>
      <c r="C156" s="2"/>
      <c r="D156" s="2"/>
    </row>
  </sheetData>
  <mergeCells count="90">
    <mergeCell ref="B151:D151"/>
    <mergeCell ref="C145:D145"/>
    <mergeCell ref="C146:D146"/>
    <mergeCell ref="C147:D147"/>
    <mergeCell ref="C148:D148"/>
    <mergeCell ref="B149:D149"/>
    <mergeCell ref="C150:D150"/>
    <mergeCell ref="C144:D144"/>
    <mergeCell ref="C124:D124"/>
    <mergeCell ref="B125:D125"/>
    <mergeCell ref="B127:E127"/>
    <mergeCell ref="B131:B137"/>
    <mergeCell ref="D136:D137"/>
    <mergeCell ref="E136:E137"/>
    <mergeCell ref="B138:C138"/>
    <mergeCell ref="B139:E139"/>
    <mergeCell ref="B140:E140"/>
    <mergeCell ref="B142:E142"/>
    <mergeCell ref="C143:D143"/>
    <mergeCell ref="C123:D123"/>
    <mergeCell ref="B111:D111"/>
    <mergeCell ref="B113:D113"/>
    <mergeCell ref="C114:D114"/>
    <mergeCell ref="C115:D115"/>
    <mergeCell ref="C116:D116"/>
    <mergeCell ref="B117:D117"/>
    <mergeCell ref="B119:E119"/>
    <mergeCell ref="C120:D120"/>
    <mergeCell ref="C121:D121"/>
    <mergeCell ref="C122:D122"/>
    <mergeCell ref="C109:D109"/>
    <mergeCell ref="B83:E83"/>
    <mergeCell ref="C84:D84"/>
    <mergeCell ref="B91:D91"/>
    <mergeCell ref="B92:E92"/>
    <mergeCell ref="B93:E93"/>
    <mergeCell ref="B94:D94"/>
    <mergeCell ref="C95:D95"/>
    <mergeCell ref="B105:D105"/>
    <mergeCell ref="B106:E106"/>
    <mergeCell ref="B107:E107"/>
    <mergeCell ref="B108:D108"/>
    <mergeCell ref="B81:D81"/>
    <mergeCell ref="C69:D69"/>
    <mergeCell ref="C70:D70"/>
    <mergeCell ref="C71:D71"/>
    <mergeCell ref="B72:D72"/>
    <mergeCell ref="B73:E73"/>
    <mergeCell ref="B74:E74"/>
    <mergeCell ref="B76:D76"/>
    <mergeCell ref="C77:D77"/>
    <mergeCell ref="C78:D78"/>
    <mergeCell ref="C79:D79"/>
    <mergeCell ref="C80:D80"/>
    <mergeCell ref="C68:D68"/>
    <mergeCell ref="B42:E42"/>
    <mergeCell ref="B43:E43"/>
    <mergeCell ref="B44:E44"/>
    <mergeCell ref="B46:E46"/>
    <mergeCell ref="B61:D61"/>
    <mergeCell ref="C62:D62"/>
    <mergeCell ref="C63:D63"/>
    <mergeCell ref="C64:D64"/>
    <mergeCell ref="C65:D65"/>
    <mergeCell ref="C66:D66"/>
    <mergeCell ref="C67:D67"/>
    <mergeCell ref="B41:D41"/>
    <mergeCell ref="C26:D26"/>
    <mergeCell ref="C27:D27"/>
    <mergeCell ref="C28:D28"/>
    <mergeCell ref="C29:D29"/>
    <mergeCell ref="C30:D30"/>
    <mergeCell ref="C31:D31"/>
    <mergeCell ref="B32:E32"/>
    <mergeCell ref="B34:E34"/>
    <mergeCell ref="B35:D35"/>
    <mergeCell ref="C36:D36"/>
    <mergeCell ref="B39:D39"/>
    <mergeCell ref="C25:D25"/>
    <mergeCell ref="B2:E2"/>
    <mergeCell ref="B3:E3"/>
    <mergeCell ref="B5:E5"/>
    <mergeCell ref="B7:E7"/>
    <mergeCell ref="B8:E8"/>
    <mergeCell ref="B9:E9"/>
    <mergeCell ref="B20:E20"/>
    <mergeCell ref="C21:D21"/>
    <mergeCell ref="C22:D22"/>
    <mergeCell ref="C23:D23"/>
    <mergeCell ref="C24:D24"/>
  </mergeCells>
  <dataValidations count="5">
    <dataValidation allowBlank="1" showInputMessage="1" showErrorMessage="1" promptTitle="Orientação de preenchimento" prompt="Caso a empresa seja optante pela desoneração, zerar esse item e incluir o % da CPRB no módulo 6" sqref="C48:D48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1:D71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1 C110:D110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35:D135"/>
    <dataValidation allowBlank="1" showInputMessage="1" showErrorMessage="1" prompt="Quando necessário os valores monetários devem ser arredondados em 2 (duas)_x000a_casa decimais de acordo com a Norma ABNT NBR 5891" sqref="E151"/>
  </dataValidations>
  <pageMargins left="0.51181102362204722" right="0" top="0.47244094488188981" bottom="0.74803149606299213" header="0.31496062992125984" footer="0.31496062992125984"/>
  <pageSetup paperSize="9" scale="7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J156"/>
  <sheetViews>
    <sheetView showGridLines="0" view="pageBreakPreview" topLeftCell="A2" zoomScale="60" zoomScaleNormal="100" workbookViewId="0">
      <selection activeCell="B2" sqref="B2:E151"/>
    </sheetView>
  </sheetViews>
  <sheetFormatPr defaultColWidth="8.75" defaultRowHeight="12"/>
  <cols>
    <col min="1" max="1" width="6.375" style="1" customWidth="1"/>
    <col min="2" max="2" width="6.25" style="3" customWidth="1"/>
    <col min="3" max="3" width="61.875" style="3" customWidth="1"/>
    <col min="4" max="4" width="23.125" style="3" customWidth="1"/>
    <col min="5" max="5" width="21" style="4" customWidth="1"/>
    <col min="6" max="6" width="12.375" style="2" customWidth="1"/>
    <col min="7" max="7" width="8.5" style="2" customWidth="1"/>
    <col min="8" max="9" width="10.125" style="2" customWidth="1"/>
    <col min="10" max="255" width="8.5" style="2" customWidth="1"/>
    <col min="256" max="256" width="18.875" style="2" customWidth="1"/>
    <col min="257" max="257" width="17.625" style="2" customWidth="1"/>
    <col min="258" max="258" width="56.375" style="2" customWidth="1"/>
    <col min="259" max="259" width="24.875" style="2" customWidth="1"/>
    <col min="260" max="260" width="20.125" style="2" customWidth="1"/>
    <col min="261" max="261" width="11.125" style="2" customWidth="1"/>
    <col min="262" max="262" width="15.375" style="2" customWidth="1"/>
    <col min="263" max="511" width="8.5" style="2" customWidth="1"/>
    <col min="512" max="512" width="18.875" style="2" customWidth="1"/>
    <col min="513" max="513" width="17.625" style="2" customWidth="1"/>
    <col min="514" max="514" width="56.375" style="2" customWidth="1"/>
    <col min="515" max="515" width="24.875" style="2" customWidth="1"/>
    <col min="516" max="516" width="20.125" style="2" customWidth="1"/>
    <col min="517" max="517" width="11.125" style="2" customWidth="1"/>
    <col min="518" max="518" width="15.375" style="2" customWidth="1"/>
    <col min="519" max="767" width="8.5" style="2" customWidth="1"/>
    <col min="768" max="768" width="18.875" style="2" customWidth="1"/>
    <col min="769" max="769" width="17.625" style="2" customWidth="1"/>
    <col min="770" max="770" width="56.375" style="2" customWidth="1"/>
    <col min="771" max="771" width="24.875" style="2" customWidth="1"/>
    <col min="772" max="772" width="20.125" style="2" customWidth="1"/>
    <col min="773" max="773" width="11.125" style="2" customWidth="1"/>
    <col min="774" max="774" width="15.375" style="2" customWidth="1"/>
    <col min="775" max="1023" width="8.5" style="2" customWidth="1"/>
    <col min="1024" max="1024" width="18.875" style="2" customWidth="1"/>
    <col min="1025" max="16384" width="8.75" style="1"/>
  </cols>
  <sheetData>
    <row r="2" spans="2:6" ht="15">
      <c r="B2" s="122" t="s">
        <v>88</v>
      </c>
      <c r="C2" s="122"/>
      <c r="D2" s="122"/>
      <c r="E2" s="122"/>
    </row>
    <row r="3" spans="2:6">
      <c r="B3" s="123" t="s">
        <v>99</v>
      </c>
      <c r="C3" s="123"/>
      <c r="D3" s="123"/>
      <c r="E3" s="123"/>
    </row>
    <row r="4" spans="2:6">
      <c r="B4" s="61"/>
      <c r="C4" s="61"/>
      <c r="D4" s="61"/>
      <c r="E4" s="61"/>
    </row>
    <row r="5" spans="2:6" ht="16.149999999999999" customHeight="1">
      <c r="B5" s="124" t="s">
        <v>161</v>
      </c>
      <c r="C5" s="124"/>
      <c r="D5" s="124"/>
      <c r="E5" s="124"/>
    </row>
    <row r="6" spans="2:6" ht="15.75" customHeight="1">
      <c r="B6" s="35"/>
      <c r="C6" s="35"/>
      <c r="D6" s="36"/>
      <c r="E6" s="35"/>
    </row>
    <row r="7" spans="2:6">
      <c r="B7" s="125" t="s">
        <v>162</v>
      </c>
      <c r="C7" s="125"/>
      <c r="D7" s="125"/>
      <c r="E7" s="125"/>
    </row>
    <row r="8" spans="2:6">
      <c r="B8" s="126"/>
      <c r="C8" s="126"/>
      <c r="D8" s="126"/>
      <c r="E8" s="126"/>
    </row>
    <row r="9" spans="2:6" ht="20.45" customHeight="1">
      <c r="B9" s="127" t="s">
        <v>89</v>
      </c>
      <c r="C9" s="128"/>
      <c r="D9" s="128"/>
      <c r="E9" s="129"/>
    </row>
    <row r="10" spans="2:6" ht="17.25" customHeight="1">
      <c r="B10" s="38">
        <v>1</v>
      </c>
      <c r="C10" s="39" t="s">
        <v>119</v>
      </c>
      <c r="D10" s="39"/>
      <c r="E10" s="40"/>
    </row>
    <row r="11" spans="2:6" ht="17.25" customHeight="1">
      <c r="B11" s="38">
        <v>2</v>
      </c>
      <c r="C11" s="39" t="s">
        <v>94</v>
      </c>
      <c r="D11" s="1"/>
      <c r="E11" s="52" t="s">
        <v>152</v>
      </c>
    </row>
    <row r="12" spans="2:6" ht="17.25" customHeight="1">
      <c r="B12" s="38">
        <v>3</v>
      </c>
      <c r="C12" s="39" t="s">
        <v>95</v>
      </c>
      <c r="D12" s="44"/>
      <c r="E12" s="52" t="s">
        <v>262</v>
      </c>
    </row>
    <row r="13" spans="2:6" ht="17.25" customHeight="1">
      <c r="B13" s="38">
        <v>4</v>
      </c>
      <c r="C13" s="39" t="s">
        <v>3</v>
      </c>
      <c r="D13" s="39"/>
      <c r="E13" s="52">
        <v>12</v>
      </c>
    </row>
    <row r="14" spans="2:6" ht="17.25" customHeight="1">
      <c r="B14" s="38">
        <v>5</v>
      </c>
      <c r="C14" s="39" t="s">
        <v>90</v>
      </c>
      <c r="D14" s="39"/>
      <c r="E14" s="45"/>
    </row>
    <row r="15" spans="2:6" ht="17.25" customHeight="1">
      <c r="B15" s="38">
        <v>6</v>
      </c>
      <c r="C15" s="41" t="s">
        <v>91</v>
      </c>
      <c r="D15" s="42"/>
      <c r="E15" s="53"/>
      <c r="F15" s="8"/>
    </row>
    <row r="16" spans="2:6" ht="17.25" customHeight="1">
      <c r="B16" s="38">
        <v>7</v>
      </c>
      <c r="C16" s="41" t="s">
        <v>103</v>
      </c>
      <c r="D16" s="42"/>
      <c r="E16" s="53"/>
      <c r="F16" s="8"/>
    </row>
    <row r="17" spans="2:10" ht="17.25" customHeight="1">
      <c r="B17" s="38">
        <v>8</v>
      </c>
      <c r="C17" s="41" t="s">
        <v>92</v>
      </c>
      <c r="D17" s="42"/>
      <c r="E17" s="52"/>
      <c r="F17" s="9"/>
    </row>
    <row r="18" spans="2:10" ht="17.25" customHeight="1">
      <c r="B18" s="38">
        <v>9</v>
      </c>
      <c r="C18" s="41" t="s">
        <v>93</v>
      </c>
      <c r="D18" s="42"/>
      <c r="E18" s="40"/>
      <c r="F18" s="10"/>
    </row>
    <row r="19" spans="2:10" ht="16.5" customHeight="1">
      <c r="B19" s="43"/>
      <c r="C19" s="43"/>
      <c r="D19" s="43"/>
      <c r="E19" s="43"/>
      <c r="F19" s="10"/>
    </row>
    <row r="20" spans="2:10" ht="16.5" customHeight="1">
      <c r="B20" s="130" t="s">
        <v>4</v>
      </c>
      <c r="C20" s="130"/>
      <c r="D20" s="130"/>
      <c r="E20" s="130"/>
    </row>
    <row r="21" spans="2:10" ht="17.25" customHeight="1">
      <c r="B21" s="62">
        <v>1</v>
      </c>
      <c r="C21" s="131" t="s">
        <v>5</v>
      </c>
      <c r="D21" s="131"/>
      <c r="E21" s="62" t="s">
        <v>6</v>
      </c>
    </row>
    <row r="22" spans="2:10" ht="22.5" customHeight="1">
      <c r="B22" s="5" t="s">
        <v>7</v>
      </c>
      <c r="C22" s="121" t="s">
        <v>127</v>
      </c>
      <c r="D22" s="121"/>
      <c r="E22" s="7">
        <v>0</v>
      </c>
    </row>
    <row r="23" spans="2:10" ht="22.5" customHeight="1">
      <c r="B23" s="5" t="s">
        <v>0</v>
      </c>
      <c r="C23" s="121" t="s">
        <v>78</v>
      </c>
      <c r="D23" s="121"/>
      <c r="E23" s="7"/>
      <c r="G23" s="13"/>
      <c r="H23" s="46"/>
    </row>
    <row r="24" spans="2:10" ht="22.5" customHeight="1">
      <c r="B24" s="5" t="s">
        <v>1</v>
      </c>
      <c r="C24" s="121" t="s">
        <v>79</v>
      </c>
      <c r="D24" s="121"/>
      <c r="E24" s="7"/>
    </row>
    <row r="25" spans="2:10" ht="26.25" customHeight="1">
      <c r="B25" s="5" t="s">
        <v>2</v>
      </c>
      <c r="C25" s="121" t="s">
        <v>265</v>
      </c>
      <c r="D25" s="121"/>
      <c r="E25" s="7">
        <f>((E22/220)*1.2)*8</f>
        <v>0</v>
      </c>
      <c r="F25" s="48"/>
      <c r="G25" s="21"/>
      <c r="H25" s="21"/>
    </row>
    <row r="26" spans="2:10" ht="26.25" customHeight="1">
      <c r="B26" s="5" t="s">
        <v>8</v>
      </c>
      <c r="C26" s="121" t="s">
        <v>266</v>
      </c>
      <c r="D26" s="121"/>
      <c r="E26" s="7"/>
      <c r="F26" s="21"/>
      <c r="G26" s="21"/>
      <c r="H26" s="21"/>
      <c r="J26" s="13"/>
    </row>
    <row r="27" spans="2:10" ht="26.25" customHeight="1">
      <c r="B27" s="5" t="s">
        <v>9</v>
      </c>
      <c r="C27" s="121" t="s">
        <v>257</v>
      </c>
      <c r="D27" s="121"/>
      <c r="E27" s="7">
        <f>((E22/220)*1.5)*15</f>
        <v>0</v>
      </c>
    </row>
    <row r="28" spans="2:10" ht="22.5" customHeight="1">
      <c r="B28" s="5" t="s">
        <v>10</v>
      </c>
      <c r="C28" s="132" t="s">
        <v>160</v>
      </c>
      <c r="D28" s="132"/>
      <c r="E28" s="7">
        <f>((E22/220)*2)*10</f>
        <v>0</v>
      </c>
    </row>
    <row r="29" spans="2:10" ht="22.5" customHeight="1">
      <c r="B29" s="5" t="s">
        <v>11</v>
      </c>
      <c r="C29" s="121" t="s">
        <v>267</v>
      </c>
      <c r="D29" s="121"/>
      <c r="E29" s="98">
        <f>((E27+E28+E25)/21)*5</f>
        <v>0</v>
      </c>
    </row>
    <row r="30" spans="2:10" ht="22.5" customHeight="1">
      <c r="B30" s="5" t="s">
        <v>12</v>
      </c>
      <c r="C30" s="121" t="s">
        <v>100</v>
      </c>
      <c r="D30" s="121"/>
      <c r="E30" s="7"/>
    </row>
    <row r="31" spans="2:10" ht="22.5" customHeight="1">
      <c r="B31" s="11"/>
      <c r="C31" s="133" t="s">
        <v>13</v>
      </c>
      <c r="D31" s="133"/>
      <c r="E31" s="12">
        <f>SUM(E22:E30)</f>
        <v>0</v>
      </c>
    </row>
    <row r="32" spans="2:10" ht="20.45" customHeight="1">
      <c r="B32" s="134" t="s">
        <v>104</v>
      </c>
      <c r="C32" s="134"/>
      <c r="D32" s="134"/>
      <c r="E32" s="134"/>
    </row>
    <row r="33" spans="2:9" ht="17.25" customHeight="1">
      <c r="B33" s="56"/>
      <c r="C33" s="56"/>
      <c r="D33" s="56"/>
      <c r="E33" s="56"/>
    </row>
    <row r="34" spans="2:9" ht="17.25" customHeight="1">
      <c r="B34" s="135" t="s">
        <v>14</v>
      </c>
      <c r="C34" s="135"/>
      <c r="D34" s="135"/>
      <c r="E34" s="135"/>
    </row>
    <row r="35" spans="2:9" ht="21" customHeight="1">
      <c r="B35" s="136" t="s">
        <v>15</v>
      </c>
      <c r="C35" s="136"/>
      <c r="D35" s="136"/>
    </row>
    <row r="36" spans="2:9" ht="21" customHeight="1">
      <c r="B36" s="62" t="s">
        <v>16</v>
      </c>
      <c r="C36" s="131" t="s">
        <v>17</v>
      </c>
      <c r="D36" s="131"/>
      <c r="E36" s="62" t="s">
        <v>6</v>
      </c>
    </row>
    <row r="37" spans="2:9" ht="21" customHeight="1">
      <c r="B37" s="5" t="s">
        <v>7</v>
      </c>
      <c r="C37" s="14" t="s">
        <v>268</v>
      </c>
      <c r="D37" s="15">
        <v>0</v>
      </c>
      <c r="E37" s="7">
        <f>$E$31*D37</f>
        <v>0</v>
      </c>
    </row>
    <row r="38" spans="2:9" ht="21" customHeight="1">
      <c r="B38" s="5" t="s">
        <v>0</v>
      </c>
      <c r="C38" s="14" t="s">
        <v>279</v>
      </c>
      <c r="D38" s="15">
        <v>0</v>
      </c>
      <c r="E38" s="7">
        <f>$E$31*D38</f>
        <v>0</v>
      </c>
    </row>
    <row r="39" spans="2:9" ht="21" customHeight="1">
      <c r="B39" s="137" t="s">
        <v>18</v>
      </c>
      <c r="C39" s="137"/>
      <c r="D39" s="137"/>
      <c r="E39" s="16">
        <f>SUM(E37:E38)</f>
        <v>0</v>
      </c>
    </row>
    <row r="40" spans="2:9" ht="30" customHeight="1">
      <c r="B40" s="5" t="s">
        <v>1</v>
      </c>
      <c r="C40" s="14" t="s">
        <v>80</v>
      </c>
      <c r="D40" s="15">
        <f>D56</f>
        <v>0</v>
      </c>
      <c r="E40" s="7">
        <f>(E37+E38)*D56</f>
        <v>0</v>
      </c>
    </row>
    <row r="41" spans="2:9" ht="22.5" customHeight="1">
      <c r="B41" s="131" t="s">
        <v>19</v>
      </c>
      <c r="C41" s="131"/>
      <c r="D41" s="131"/>
      <c r="E41" s="12">
        <f>E39+E40</f>
        <v>0</v>
      </c>
    </row>
    <row r="42" spans="2:9" ht="26.25" customHeight="1">
      <c r="B42" s="138" t="s">
        <v>105</v>
      </c>
      <c r="C42" s="138"/>
      <c r="D42" s="138"/>
      <c r="E42" s="138"/>
    </row>
    <row r="43" spans="2:9" ht="26.25" customHeight="1">
      <c r="B43" s="139" t="s">
        <v>106</v>
      </c>
      <c r="C43" s="139"/>
      <c r="D43" s="139"/>
      <c r="E43" s="139"/>
    </row>
    <row r="44" spans="2:9" ht="17.25" customHeight="1">
      <c r="B44" s="140" t="s">
        <v>120</v>
      </c>
      <c r="C44" s="141"/>
      <c r="D44" s="141"/>
      <c r="E44" s="141"/>
    </row>
    <row r="45" spans="2:9" ht="16.5" customHeight="1">
      <c r="B45" s="56"/>
      <c r="C45" s="56"/>
      <c r="D45" s="56"/>
      <c r="E45" s="56"/>
    </row>
    <row r="46" spans="2:9" ht="16.5" customHeight="1">
      <c r="B46" s="142" t="s">
        <v>20</v>
      </c>
      <c r="C46" s="142"/>
      <c r="D46" s="142"/>
      <c r="E46" s="142"/>
    </row>
    <row r="47" spans="2:9" ht="25.5" customHeight="1">
      <c r="B47" s="62" t="s">
        <v>21</v>
      </c>
      <c r="C47" s="17" t="s">
        <v>22</v>
      </c>
      <c r="D47" s="62" t="s">
        <v>23</v>
      </c>
      <c r="E47" s="62" t="s">
        <v>6</v>
      </c>
    </row>
    <row r="48" spans="2:9" ht="21.75" customHeight="1">
      <c r="B48" s="5" t="s">
        <v>7</v>
      </c>
      <c r="C48" s="14" t="s">
        <v>77</v>
      </c>
      <c r="D48" s="15">
        <v>0</v>
      </c>
      <c r="E48" s="7">
        <f>D48*($E$31)</f>
        <v>0</v>
      </c>
      <c r="I48" s="19"/>
    </row>
    <row r="49" spans="2:1024" ht="21.75" customHeight="1">
      <c r="B49" s="5" t="s">
        <v>0</v>
      </c>
      <c r="C49" s="14" t="s">
        <v>24</v>
      </c>
      <c r="D49" s="15">
        <v>0</v>
      </c>
      <c r="E49" s="7">
        <f t="shared" ref="E49:E54" si="0">D49*$E$31</f>
        <v>0</v>
      </c>
    </row>
    <row r="50" spans="2:1024" ht="21.75" customHeight="1">
      <c r="B50" s="5" t="s">
        <v>1</v>
      </c>
      <c r="C50" s="14" t="s">
        <v>121</v>
      </c>
      <c r="D50" s="18">
        <v>0</v>
      </c>
      <c r="E50" s="7">
        <f t="shared" si="0"/>
        <v>0</v>
      </c>
      <c r="G50" s="54"/>
    </row>
    <row r="51" spans="2:1024" ht="21.75" customHeight="1">
      <c r="B51" s="5" t="s">
        <v>2</v>
      </c>
      <c r="C51" s="14" t="s">
        <v>25</v>
      </c>
      <c r="D51" s="15">
        <v>0</v>
      </c>
      <c r="E51" s="7">
        <f>D51*$E$31</f>
        <v>0</v>
      </c>
    </row>
    <row r="52" spans="2:1024" ht="21.75" customHeight="1">
      <c r="B52" s="5" t="s">
        <v>8</v>
      </c>
      <c r="C52" s="14" t="s">
        <v>74</v>
      </c>
      <c r="D52" s="15">
        <v>0</v>
      </c>
      <c r="E52" s="7">
        <f>D52*$E$31</f>
        <v>0</v>
      </c>
    </row>
    <row r="53" spans="2:1024" ht="21.75" customHeight="1">
      <c r="B53" s="5" t="s">
        <v>9</v>
      </c>
      <c r="C53" s="14" t="s">
        <v>26</v>
      </c>
      <c r="D53" s="15">
        <v>0</v>
      </c>
      <c r="E53" s="7">
        <f t="shared" si="0"/>
        <v>0</v>
      </c>
    </row>
    <row r="54" spans="2:1024" ht="21.75" customHeight="1">
      <c r="B54" s="5" t="s">
        <v>10</v>
      </c>
      <c r="C54" s="14" t="s">
        <v>27</v>
      </c>
      <c r="D54" s="15">
        <v>0</v>
      </c>
      <c r="E54" s="7">
        <f t="shared" si="0"/>
        <v>0</v>
      </c>
    </row>
    <row r="55" spans="2:1024" ht="21.75" customHeight="1">
      <c r="B55" s="5" t="s">
        <v>11</v>
      </c>
      <c r="C55" s="14" t="s">
        <v>28</v>
      </c>
      <c r="D55" s="15">
        <v>0</v>
      </c>
      <c r="E55" s="7">
        <f>D55*$E$31</f>
        <v>0</v>
      </c>
    </row>
    <row r="56" spans="2:1024" ht="21.75" customHeight="1">
      <c r="B56" s="11"/>
      <c r="C56" s="17" t="s">
        <v>29</v>
      </c>
      <c r="D56" s="18">
        <f>SUM(D48:D55)</f>
        <v>0</v>
      </c>
      <c r="E56" s="12">
        <f>SUM(E48:E55)</f>
        <v>0</v>
      </c>
      <c r="G56" s="54"/>
    </row>
    <row r="57" spans="2:1024" ht="15" customHeight="1">
      <c r="B57" s="2" t="s">
        <v>107</v>
      </c>
      <c r="C57" s="2"/>
      <c r="D57" s="2"/>
      <c r="E57" s="2"/>
      <c r="G57" s="54"/>
    </row>
    <row r="58" spans="2:1024" ht="15" customHeight="1">
      <c r="B58" s="2" t="s">
        <v>108</v>
      </c>
      <c r="C58" s="2"/>
      <c r="D58" s="2"/>
      <c r="E58" s="2"/>
      <c r="G58" s="54"/>
    </row>
    <row r="59" spans="2:1024" ht="15" customHeight="1">
      <c r="B59" s="2" t="s">
        <v>109</v>
      </c>
      <c r="C59" s="2"/>
      <c r="D59" s="2"/>
      <c r="E59" s="2"/>
      <c r="G59" s="54"/>
    </row>
    <row r="60" spans="2:1024" ht="16.5" customHeight="1">
      <c r="B60" s="1"/>
      <c r="C60" s="2"/>
      <c r="D60" s="2"/>
    </row>
    <row r="61" spans="2:1024" s="67" customFormat="1" ht="20.25" customHeight="1">
      <c r="B61" s="143" t="s">
        <v>30</v>
      </c>
      <c r="C61" s="143"/>
      <c r="D61" s="143"/>
      <c r="E61" s="6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2:1024" ht="16.5" customHeight="1">
      <c r="B62" s="62" t="s">
        <v>35</v>
      </c>
      <c r="C62" s="144" t="s">
        <v>31</v>
      </c>
      <c r="D62" s="145"/>
      <c r="E62" s="62" t="s">
        <v>6</v>
      </c>
    </row>
    <row r="63" spans="2:1024" ht="21.75" customHeight="1">
      <c r="B63" s="5" t="s">
        <v>7</v>
      </c>
      <c r="C63" s="146" t="s">
        <v>122</v>
      </c>
      <c r="D63" s="147"/>
      <c r="E63" s="55"/>
    </row>
    <row r="64" spans="2:1024" ht="21.75" customHeight="1">
      <c r="B64" s="5" t="s">
        <v>0</v>
      </c>
      <c r="C64" s="146" t="s">
        <v>163</v>
      </c>
      <c r="D64" s="147"/>
      <c r="E64" s="7"/>
      <c r="G64" s="13"/>
    </row>
    <row r="65" spans="2:8" ht="21.75" customHeight="1">
      <c r="B65" s="5" t="s">
        <v>1</v>
      </c>
      <c r="C65" s="148" t="s">
        <v>164</v>
      </c>
      <c r="D65" s="148"/>
      <c r="E65" s="49"/>
    </row>
    <row r="66" spans="2:8" ht="21.75" customHeight="1">
      <c r="B66" s="5" t="s">
        <v>2</v>
      </c>
      <c r="C66" s="121" t="s">
        <v>165</v>
      </c>
      <c r="D66" s="121"/>
      <c r="E66" s="7"/>
    </row>
    <row r="67" spans="2:8" ht="21.75" customHeight="1">
      <c r="B67" s="5" t="s">
        <v>8</v>
      </c>
      <c r="C67" s="121" t="s">
        <v>189</v>
      </c>
      <c r="D67" s="121"/>
      <c r="E67" s="7"/>
    </row>
    <row r="68" spans="2:8" ht="21.75" customHeight="1">
      <c r="B68" s="5" t="s">
        <v>9</v>
      </c>
      <c r="C68" s="121" t="s">
        <v>191</v>
      </c>
      <c r="D68" s="121"/>
      <c r="E68" s="7"/>
      <c r="F68" s="21"/>
    </row>
    <row r="69" spans="2:8" ht="21.75" customHeight="1">
      <c r="B69" s="5" t="s">
        <v>10</v>
      </c>
      <c r="C69" s="121" t="s">
        <v>190</v>
      </c>
      <c r="D69" s="121"/>
      <c r="E69" s="7"/>
      <c r="F69" s="21"/>
    </row>
    <row r="70" spans="2:8" ht="23.25" customHeight="1">
      <c r="B70" s="5" t="s">
        <v>11</v>
      </c>
      <c r="C70" s="121" t="s">
        <v>123</v>
      </c>
      <c r="D70" s="121"/>
      <c r="E70" s="7"/>
    </row>
    <row r="71" spans="2:8" ht="27" customHeight="1">
      <c r="B71" s="5" t="s">
        <v>12</v>
      </c>
      <c r="C71" s="121" t="s">
        <v>275</v>
      </c>
      <c r="D71" s="121"/>
      <c r="E71" s="7"/>
      <c r="H71" s="37"/>
    </row>
    <row r="72" spans="2:8" ht="18.75" customHeight="1">
      <c r="B72" s="131" t="s">
        <v>32</v>
      </c>
      <c r="C72" s="131"/>
      <c r="D72" s="131"/>
      <c r="E72" s="12">
        <f>SUM(E63:E71)</f>
        <v>0</v>
      </c>
    </row>
    <row r="73" spans="2:8">
      <c r="B73" s="150" t="s">
        <v>110</v>
      </c>
      <c r="C73" s="150"/>
      <c r="D73" s="150"/>
      <c r="E73" s="150"/>
    </row>
    <row r="74" spans="2:8" ht="25.5" customHeight="1">
      <c r="B74" s="151" t="s">
        <v>111</v>
      </c>
      <c r="C74" s="151"/>
      <c r="D74" s="151"/>
      <c r="E74" s="151"/>
    </row>
    <row r="75" spans="2:8" ht="17.25" customHeight="1">
      <c r="B75" s="2"/>
      <c r="C75" s="2"/>
      <c r="D75" s="2"/>
    </row>
    <row r="76" spans="2:8">
      <c r="B76" s="136" t="s">
        <v>33</v>
      </c>
      <c r="C76" s="136"/>
      <c r="D76" s="136"/>
    </row>
    <row r="77" spans="2:8" ht="16.5" customHeight="1">
      <c r="B77" s="62">
        <v>2</v>
      </c>
      <c r="C77" s="131" t="s">
        <v>34</v>
      </c>
      <c r="D77" s="131"/>
      <c r="E77" s="62" t="s">
        <v>6</v>
      </c>
    </row>
    <row r="78" spans="2:8" ht="22.5" customHeight="1">
      <c r="B78" s="5" t="s">
        <v>16</v>
      </c>
      <c r="C78" s="132" t="s">
        <v>17</v>
      </c>
      <c r="D78" s="132"/>
      <c r="E78" s="7">
        <f>E41</f>
        <v>0</v>
      </c>
    </row>
    <row r="79" spans="2:8" ht="22.5" customHeight="1">
      <c r="B79" s="5" t="s">
        <v>21</v>
      </c>
      <c r="C79" s="132" t="s">
        <v>22</v>
      </c>
      <c r="D79" s="132"/>
      <c r="E79" s="7">
        <f>E56</f>
        <v>0</v>
      </c>
    </row>
    <row r="80" spans="2:8" ht="22.5" customHeight="1">
      <c r="B80" s="5" t="s">
        <v>35</v>
      </c>
      <c r="C80" s="132" t="s">
        <v>31</v>
      </c>
      <c r="D80" s="132"/>
      <c r="E80" s="7">
        <f>E72</f>
        <v>0</v>
      </c>
    </row>
    <row r="81" spans="2:1024">
      <c r="B81" s="131" t="s">
        <v>36</v>
      </c>
      <c r="C81" s="131"/>
      <c r="D81" s="131"/>
      <c r="E81" s="12">
        <f>SUM(E78:E80)</f>
        <v>0</v>
      </c>
    </row>
    <row r="82" spans="2:1024">
      <c r="B82" s="2"/>
      <c r="C82" s="2"/>
      <c r="D82" s="2"/>
      <c r="G82" s="51"/>
    </row>
    <row r="83" spans="2:1024" ht="26.25" customHeight="1">
      <c r="B83" s="142" t="s">
        <v>37</v>
      </c>
      <c r="C83" s="142"/>
      <c r="D83" s="142"/>
      <c r="E83" s="142"/>
    </row>
    <row r="84" spans="2:1024" ht="39" customHeight="1">
      <c r="B84" s="62">
        <v>3</v>
      </c>
      <c r="C84" s="131" t="s">
        <v>38</v>
      </c>
      <c r="D84" s="131"/>
      <c r="E84" s="62" t="s">
        <v>6</v>
      </c>
    </row>
    <row r="85" spans="2:1024" ht="21" customHeight="1">
      <c r="B85" s="5" t="s">
        <v>7</v>
      </c>
      <c r="C85" s="20" t="s">
        <v>101</v>
      </c>
      <c r="D85" s="50">
        <v>0</v>
      </c>
      <c r="E85" s="7">
        <f>$E$31*D85</f>
        <v>0</v>
      </c>
      <c r="F85" s="51"/>
    </row>
    <row r="86" spans="2:1024" ht="26.25" customHeight="1">
      <c r="B86" s="5" t="s">
        <v>0</v>
      </c>
      <c r="C86" s="14" t="s">
        <v>81</v>
      </c>
      <c r="D86" s="50">
        <f>D85*D55</f>
        <v>0</v>
      </c>
      <c r="E86" s="7">
        <f>(E85*D55)</f>
        <v>0</v>
      </c>
    </row>
    <row r="87" spans="2:1024" ht="21" customHeight="1">
      <c r="B87" s="5" t="s">
        <v>1</v>
      </c>
      <c r="C87" s="20" t="s">
        <v>82</v>
      </c>
      <c r="D87" s="50">
        <v>0</v>
      </c>
      <c r="E87" s="7">
        <f>E31*0.0194</f>
        <v>0</v>
      </c>
    </row>
    <row r="88" spans="2:1024" ht="26.25" customHeight="1">
      <c r="B88" s="5" t="s">
        <v>2</v>
      </c>
      <c r="C88" s="20" t="s">
        <v>83</v>
      </c>
      <c r="D88" s="15">
        <f>D87*D56</f>
        <v>0</v>
      </c>
      <c r="E88" s="7">
        <f>E87*D56</f>
        <v>0</v>
      </c>
    </row>
    <row r="89" spans="2:1024" ht="21" customHeight="1">
      <c r="B89" s="5" t="s">
        <v>8</v>
      </c>
      <c r="C89" s="63" t="s">
        <v>98</v>
      </c>
      <c r="D89" s="15">
        <v>0</v>
      </c>
      <c r="E89" s="7">
        <f>((E87)*0.08)*0.4</f>
        <v>0</v>
      </c>
    </row>
    <row r="90" spans="2:1024" ht="21" customHeight="1">
      <c r="B90" s="5" t="s">
        <v>9</v>
      </c>
      <c r="C90" s="63" t="s">
        <v>102</v>
      </c>
      <c r="D90" s="15">
        <v>0</v>
      </c>
      <c r="E90" s="7">
        <f>(((E31+E37+E38)*0.08)*0.4)*0.9</f>
        <v>0</v>
      </c>
    </row>
    <row r="91" spans="2:1024" ht="16.5" customHeight="1">
      <c r="B91" s="131" t="s">
        <v>39</v>
      </c>
      <c r="C91" s="131"/>
      <c r="D91" s="131"/>
      <c r="E91" s="12">
        <f>SUM(E85+E86+E87+E88+E90)</f>
        <v>0</v>
      </c>
    </row>
    <row r="92" spans="2:1024" ht="28.9" customHeight="1">
      <c r="B92" s="152" t="s">
        <v>97</v>
      </c>
      <c r="C92" s="152"/>
      <c r="D92" s="152"/>
      <c r="E92" s="152"/>
    </row>
    <row r="93" spans="2:1024" ht="24" customHeight="1">
      <c r="B93" s="135" t="s">
        <v>40</v>
      </c>
      <c r="C93" s="135"/>
      <c r="D93" s="135"/>
      <c r="E93" s="135"/>
    </row>
    <row r="94" spans="2:1024" s="67" customFormat="1" ht="17.25" customHeight="1">
      <c r="B94" s="143" t="s">
        <v>41</v>
      </c>
      <c r="C94" s="143"/>
      <c r="D94" s="143"/>
      <c r="E94" s="6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</row>
    <row r="95" spans="2:1024">
      <c r="B95" s="62" t="s">
        <v>42</v>
      </c>
      <c r="C95" s="131" t="s">
        <v>43</v>
      </c>
      <c r="D95" s="131"/>
      <c r="E95" s="62" t="s">
        <v>6</v>
      </c>
    </row>
    <row r="96" spans="2:1024" ht="18" customHeight="1">
      <c r="B96" s="5" t="s">
        <v>7</v>
      </c>
      <c r="C96" s="20" t="s">
        <v>274</v>
      </c>
      <c r="D96" s="15">
        <v>0</v>
      </c>
      <c r="E96" s="7">
        <f>D96*$E$31</f>
        <v>0</v>
      </c>
    </row>
    <row r="97" spans="2:1024" ht="24">
      <c r="B97" s="5" t="s">
        <v>0</v>
      </c>
      <c r="C97" s="20" t="s">
        <v>115</v>
      </c>
      <c r="D97" s="22">
        <v>0</v>
      </c>
      <c r="E97" s="7">
        <f>(($E$31+E37+E38+E72+E91)/30/12)*3</f>
        <v>0</v>
      </c>
    </row>
    <row r="98" spans="2:1024" ht="24">
      <c r="B98" s="5" t="s">
        <v>1</v>
      </c>
      <c r="C98" s="20" t="s">
        <v>116</v>
      </c>
      <c r="D98" s="22">
        <v>0</v>
      </c>
      <c r="E98" s="7">
        <f>($E$31+E37+E38+E72+E91)*D98</f>
        <v>0</v>
      </c>
    </row>
    <row r="99" spans="2:1024" ht="24">
      <c r="B99" s="5" t="s">
        <v>2</v>
      </c>
      <c r="C99" s="20" t="s">
        <v>117</v>
      </c>
      <c r="D99" s="22">
        <v>0</v>
      </c>
      <c r="E99" s="7">
        <f>(((($E$31+E37+E38+E72+E91)/30/12)*30)*0.08)</f>
        <v>0</v>
      </c>
    </row>
    <row r="100" spans="2:1024" ht="24">
      <c r="B100" s="5" t="s">
        <v>8</v>
      </c>
      <c r="C100" s="20" t="s">
        <v>118</v>
      </c>
      <c r="D100" s="22">
        <v>0</v>
      </c>
      <c r="E100" s="7">
        <f>(((($E$31+E37+E38+E72+E91)/30/12)*5)*0.4)</f>
        <v>0</v>
      </c>
    </row>
    <row r="101" spans="2:1024" ht="24">
      <c r="B101" s="5" t="s">
        <v>9</v>
      </c>
      <c r="C101" s="20" t="s">
        <v>84</v>
      </c>
      <c r="D101" s="22">
        <f>D56</f>
        <v>0</v>
      </c>
      <c r="E101" s="7">
        <f>(E96+E97+E98+E99+E100)*D56</f>
        <v>0</v>
      </c>
    </row>
    <row r="102" spans="2:1024" ht="24">
      <c r="B102" s="5" t="s">
        <v>10</v>
      </c>
      <c r="C102" s="63" t="s">
        <v>85</v>
      </c>
      <c r="D102" s="22">
        <v>0</v>
      </c>
      <c r="E102" s="7">
        <f>(((E31+(E31/3))*(4/12))/12)*0.01416</f>
        <v>0</v>
      </c>
    </row>
    <row r="103" spans="2:1024" ht="24">
      <c r="B103" s="5" t="s">
        <v>11</v>
      </c>
      <c r="C103" s="63" t="s">
        <v>86</v>
      </c>
      <c r="D103" s="22">
        <f>D56</f>
        <v>0</v>
      </c>
      <c r="E103" s="7">
        <f>E102*D56</f>
        <v>0</v>
      </c>
    </row>
    <row r="104" spans="2:1024" ht="29.25" customHeight="1">
      <c r="B104" s="5" t="s">
        <v>12</v>
      </c>
      <c r="C104" s="63" t="s">
        <v>87</v>
      </c>
      <c r="D104" s="22">
        <f>D56</f>
        <v>0</v>
      </c>
      <c r="E104" s="7">
        <f>(((E31+(E31/12))*(4/12))*0.01416)*D56</f>
        <v>0</v>
      </c>
    </row>
    <row r="105" spans="2:1024" ht="14.25" customHeight="1">
      <c r="B105" s="131" t="s">
        <v>73</v>
      </c>
      <c r="C105" s="131"/>
      <c r="D105" s="131"/>
      <c r="E105" s="12">
        <f>SUM(E96:E104)</f>
        <v>0</v>
      </c>
      <c r="F105" s="13"/>
    </row>
    <row r="106" spans="2:1024" s="67" customFormat="1" ht="21.75" customHeight="1">
      <c r="B106" s="153" t="s">
        <v>264</v>
      </c>
      <c r="C106" s="153"/>
      <c r="D106" s="153"/>
      <c r="E106" s="15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2:1024" ht="31.15" customHeight="1">
      <c r="B107" s="154" t="s">
        <v>112</v>
      </c>
      <c r="C107" s="154"/>
      <c r="D107" s="154"/>
      <c r="E107" s="154"/>
    </row>
    <row r="108" spans="2:1024" s="67" customFormat="1" ht="23.25" customHeight="1">
      <c r="B108" s="143" t="s">
        <v>44</v>
      </c>
      <c r="C108" s="143"/>
      <c r="D108" s="143"/>
      <c r="E108" s="6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2:1024" ht="16.5" customHeight="1">
      <c r="B109" s="62" t="s">
        <v>45</v>
      </c>
      <c r="C109" s="131" t="s">
        <v>46</v>
      </c>
      <c r="D109" s="131"/>
      <c r="E109" s="62" t="s">
        <v>6</v>
      </c>
    </row>
    <row r="110" spans="2:1024" ht="15.75" customHeight="1">
      <c r="B110" s="5" t="s">
        <v>7</v>
      </c>
      <c r="C110" s="14" t="s">
        <v>75</v>
      </c>
      <c r="D110" s="22">
        <v>0</v>
      </c>
      <c r="E110" s="7"/>
    </row>
    <row r="111" spans="2:1024" ht="15.75" customHeight="1">
      <c r="B111" s="131" t="s">
        <v>47</v>
      </c>
      <c r="C111" s="131"/>
      <c r="D111" s="131"/>
      <c r="E111" s="12">
        <f>SUM(E110:E110)</f>
        <v>0</v>
      </c>
    </row>
    <row r="112" spans="2:1024" ht="15" customHeight="1">
      <c r="B112" s="2"/>
      <c r="C112" s="2"/>
      <c r="D112" s="2"/>
    </row>
    <row r="113" spans="2:1024" s="67" customFormat="1" ht="15" customHeight="1">
      <c r="B113" s="143" t="s">
        <v>48</v>
      </c>
      <c r="C113" s="143"/>
      <c r="D113" s="143"/>
      <c r="E113" s="6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2:1024" ht="15" customHeight="1">
      <c r="B114" s="62">
        <v>4</v>
      </c>
      <c r="C114" s="131" t="s">
        <v>34</v>
      </c>
      <c r="D114" s="131"/>
      <c r="E114" s="62" t="s">
        <v>6</v>
      </c>
    </row>
    <row r="115" spans="2:1024" ht="15" customHeight="1">
      <c r="B115" s="5" t="s">
        <v>42</v>
      </c>
      <c r="C115" s="132" t="s">
        <v>49</v>
      </c>
      <c r="D115" s="132"/>
      <c r="E115" s="7">
        <f>E105</f>
        <v>0</v>
      </c>
    </row>
    <row r="116" spans="2:1024" ht="15" customHeight="1">
      <c r="B116" s="5" t="s">
        <v>45</v>
      </c>
      <c r="C116" s="132" t="s">
        <v>75</v>
      </c>
      <c r="D116" s="132"/>
      <c r="E116" s="7">
        <f>E111</f>
        <v>0</v>
      </c>
    </row>
    <row r="117" spans="2:1024" ht="15" customHeight="1">
      <c r="B117" s="131" t="s">
        <v>36</v>
      </c>
      <c r="C117" s="131"/>
      <c r="D117" s="131"/>
      <c r="E117" s="12">
        <f>E115+E116</f>
        <v>0</v>
      </c>
    </row>
    <row r="118" spans="2:1024" ht="15" customHeight="1">
      <c r="B118" s="2"/>
      <c r="C118" s="2"/>
      <c r="D118" s="2"/>
    </row>
    <row r="119" spans="2:1024" ht="20.25" customHeight="1">
      <c r="B119" s="130" t="s">
        <v>50</v>
      </c>
      <c r="C119" s="130"/>
      <c r="D119" s="130"/>
      <c r="E119" s="130"/>
      <c r="F119" s="57"/>
      <c r="G119" s="57"/>
      <c r="H119" s="57"/>
      <c r="I119" s="57"/>
    </row>
    <row r="120" spans="2:1024" ht="17.25" customHeight="1">
      <c r="B120" s="62">
        <v>5</v>
      </c>
      <c r="C120" s="131" t="s">
        <v>51</v>
      </c>
      <c r="D120" s="131"/>
      <c r="E120" s="62" t="s">
        <v>6</v>
      </c>
      <c r="F120" s="58"/>
      <c r="G120" s="57"/>
      <c r="H120" s="57"/>
      <c r="I120" s="57"/>
    </row>
    <row r="121" spans="2:1024" ht="17.25" customHeight="1">
      <c r="B121" s="5" t="s">
        <v>7</v>
      </c>
      <c r="C121" s="132" t="s">
        <v>259</v>
      </c>
      <c r="D121" s="132"/>
      <c r="E121" s="7"/>
      <c r="F121" s="57"/>
      <c r="G121" s="57"/>
      <c r="H121" s="57"/>
      <c r="I121" s="57"/>
    </row>
    <row r="122" spans="2:1024" ht="17.25" customHeight="1">
      <c r="B122" s="5" t="s">
        <v>1</v>
      </c>
      <c r="C122" s="155" t="s">
        <v>260</v>
      </c>
      <c r="D122" s="155"/>
      <c r="E122" s="7">
        <v>0</v>
      </c>
      <c r="F122" s="57"/>
      <c r="G122" s="57"/>
      <c r="H122" s="57"/>
      <c r="I122" s="57"/>
    </row>
    <row r="123" spans="2:1024" ht="17.25" customHeight="1">
      <c r="B123" s="5" t="s">
        <v>2</v>
      </c>
      <c r="C123" s="155" t="s">
        <v>261</v>
      </c>
      <c r="D123" s="155"/>
      <c r="E123" s="7">
        <v>0</v>
      </c>
      <c r="F123" s="57"/>
      <c r="G123" s="57"/>
      <c r="H123" s="57"/>
      <c r="I123" s="57"/>
    </row>
    <row r="124" spans="2:1024" ht="17.25" customHeight="1">
      <c r="B124" s="5" t="s">
        <v>8</v>
      </c>
      <c r="C124" s="132" t="s">
        <v>96</v>
      </c>
      <c r="D124" s="132"/>
      <c r="E124" s="7"/>
      <c r="F124" s="57"/>
      <c r="G124" s="57"/>
      <c r="H124" s="57"/>
      <c r="I124" s="57"/>
    </row>
    <row r="125" spans="2:1024" ht="26.25" customHeight="1">
      <c r="B125" s="131" t="s">
        <v>52</v>
      </c>
      <c r="C125" s="131"/>
      <c r="D125" s="131"/>
      <c r="E125" s="12">
        <f>SUM(E121:E124)</f>
        <v>0</v>
      </c>
    </row>
    <row r="126" spans="2:1024" ht="16.5" customHeight="1">
      <c r="B126" s="2"/>
      <c r="C126" s="2"/>
      <c r="D126" s="2"/>
    </row>
    <row r="127" spans="2:1024" ht="18.75" customHeight="1">
      <c r="B127" s="156" t="s">
        <v>53</v>
      </c>
      <c r="C127" s="156"/>
      <c r="D127" s="156"/>
      <c r="E127" s="156"/>
    </row>
    <row r="128" spans="2:1024" ht="16.5" customHeight="1">
      <c r="B128" s="62">
        <v>6</v>
      </c>
      <c r="C128" s="17" t="s">
        <v>54</v>
      </c>
      <c r="D128" s="62" t="s">
        <v>55</v>
      </c>
      <c r="E128" s="23" t="s">
        <v>6</v>
      </c>
    </row>
    <row r="129" spans="2:5" ht="16.5" customHeight="1">
      <c r="B129" s="5" t="s">
        <v>7</v>
      </c>
      <c r="C129" s="14" t="s">
        <v>56</v>
      </c>
      <c r="D129" s="65">
        <v>0</v>
      </c>
      <c r="E129" s="64">
        <f>E149*D129</f>
        <v>0</v>
      </c>
    </row>
    <row r="130" spans="2:5" ht="16.5" customHeight="1">
      <c r="B130" s="5" t="s">
        <v>0</v>
      </c>
      <c r="C130" s="24" t="s">
        <v>57</v>
      </c>
      <c r="D130" s="25">
        <v>0</v>
      </c>
      <c r="E130" s="64">
        <f>(E149+E129)*D130</f>
        <v>0</v>
      </c>
    </row>
    <row r="131" spans="2:5" ht="16.5" customHeight="1">
      <c r="B131" s="157" t="s">
        <v>1</v>
      </c>
      <c r="C131" s="14" t="s">
        <v>58</v>
      </c>
      <c r="D131" s="65"/>
      <c r="E131" s="64"/>
    </row>
    <row r="132" spans="2:5" ht="16.5" customHeight="1">
      <c r="B132" s="157"/>
      <c r="C132" s="26" t="s">
        <v>76</v>
      </c>
      <c r="D132" s="27"/>
      <c r="E132" s="28"/>
    </row>
    <row r="133" spans="2:5">
      <c r="B133" s="157"/>
      <c r="C133" s="14" t="s">
        <v>124</v>
      </c>
      <c r="D133" s="59">
        <v>0</v>
      </c>
      <c r="E133" s="64">
        <f>($E$129+$E$130+$E$149)/(1-($D$133+$D$134+$D$136))*D133</f>
        <v>0</v>
      </c>
    </row>
    <row r="134" spans="2:5">
      <c r="B134" s="157"/>
      <c r="C134" s="29" t="s">
        <v>125</v>
      </c>
      <c r="D134" s="60">
        <v>0</v>
      </c>
      <c r="E134" s="64">
        <f>($E$129+$E$130+$E$149)/(1-($D$133+$D$134+$D$136))*D134</f>
        <v>0</v>
      </c>
    </row>
    <row r="135" spans="2:5" ht="24">
      <c r="B135" s="157"/>
      <c r="C135" s="14" t="s">
        <v>126</v>
      </c>
      <c r="D135" s="30"/>
      <c r="E135" s="31" t="str">
        <f>IF(D135="","",(E149+E129+E130+E136)*D135)</f>
        <v/>
      </c>
    </row>
    <row r="136" spans="2:5">
      <c r="B136" s="157"/>
      <c r="C136" s="32" t="s">
        <v>59</v>
      </c>
      <c r="D136" s="158">
        <v>0</v>
      </c>
      <c r="E136" s="159">
        <f>($E$129+$E$130+$E$149)/(1-($D$133+$D$134+$D$136))*D136</f>
        <v>0</v>
      </c>
    </row>
    <row r="137" spans="2:5">
      <c r="B137" s="157"/>
      <c r="C137" s="29" t="s">
        <v>60</v>
      </c>
      <c r="D137" s="158"/>
      <c r="E137" s="159"/>
    </row>
    <row r="138" spans="2:5">
      <c r="B138" s="131" t="s">
        <v>61</v>
      </c>
      <c r="C138" s="131"/>
      <c r="D138" s="62"/>
      <c r="E138" s="33">
        <f>SUM(E129:E137)</f>
        <v>0</v>
      </c>
    </row>
    <row r="139" spans="2:5" ht="15" customHeight="1">
      <c r="B139" s="154" t="s">
        <v>113</v>
      </c>
      <c r="C139" s="154"/>
      <c r="D139" s="154"/>
      <c r="E139" s="154"/>
    </row>
    <row r="140" spans="2:5" ht="15" customHeight="1">
      <c r="B140" s="154" t="s">
        <v>114</v>
      </c>
      <c r="C140" s="154"/>
      <c r="D140" s="154"/>
      <c r="E140" s="154"/>
    </row>
    <row r="141" spans="2:5" ht="15" customHeight="1">
      <c r="B141" s="2"/>
      <c r="C141" s="2"/>
      <c r="D141" s="2"/>
    </row>
    <row r="142" spans="2:5" ht="18.75" customHeight="1">
      <c r="B142" s="130" t="s">
        <v>62</v>
      </c>
      <c r="C142" s="130"/>
      <c r="D142" s="130"/>
      <c r="E142" s="130"/>
    </row>
    <row r="143" spans="2:5" ht="16.5" customHeight="1">
      <c r="B143" s="34"/>
      <c r="C143" s="131" t="s">
        <v>63</v>
      </c>
      <c r="D143" s="131"/>
      <c r="E143" s="11" t="s">
        <v>64</v>
      </c>
    </row>
    <row r="144" spans="2:5" ht="16.5" customHeight="1">
      <c r="B144" s="5" t="s">
        <v>7</v>
      </c>
      <c r="C144" s="132" t="s">
        <v>65</v>
      </c>
      <c r="D144" s="132"/>
      <c r="E144" s="7">
        <f>E31</f>
        <v>0</v>
      </c>
    </row>
    <row r="145" spans="2:5" ht="16.5" customHeight="1">
      <c r="B145" s="5" t="s">
        <v>0</v>
      </c>
      <c r="C145" s="132" t="s">
        <v>66</v>
      </c>
      <c r="D145" s="132"/>
      <c r="E145" s="7">
        <f>E81</f>
        <v>0</v>
      </c>
    </row>
    <row r="146" spans="2:5" ht="16.5" customHeight="1">
      <c r="B146" s="5" t="s">
        <v>1</v>
      </c>
      <c r="C146" s="132" t="s">
        <v>67</v>
      </c>
      <c r="D146" s="132"/>
      <c r="E146" s="7">
        <f>E91</f>
        <v>0</v>
      </c>
    </row>
    <row r="147" spans="2:5" ht="16.5" customHeight="1">
      <c r="B147" s="5" t="s">
        <v>2</v>
      </c>
      <c r="C147" s="132" t="s">
        <v>68</v>
      </c>
      <c r="D147" s="132"/>
      <c r="E147" s="7">
        <f>E117</f>
        <v>0</v>
      </c>
    </row>
    <row r="148" spans="2:5" ht="16.5" customHeight="1">
      <c r="B148" s="5" t="s">
        <v>8</v>
      </c>
      <c r="C148" s="132" t="s">
        <v>69</v>
      </c>
      <c r="D148" s="132"/>
      <c r="E148" s="7">
        <f>E125</f>
        <v>0</v>
      </c>
    </row>
    <row r="149" spans="2:5" ht="16.5" customHeight="1">
      <c r="B149" s="137" t="s">
        <v>70</v>
      </c>
      <c r="C149" s="137"/>
      <c r="D149" s="137"/>
      <c r="E149" s="16">
        <f>SUM(E144:E148)</f>
        <v>0</v>
      </c>
    </row>
    <row r="150" spans="2:5" ht="16.5" customHeight="1">
      <c r="B150" s="6" t="s">
        <v>9</v>
      </c>
      <c r="C150" s="132" t="s">
        <v>71</v>
      </c>
      <c r="D150" s="132"/>
      <c r="E150" s="7">
        <f>E138</f>
        <v>0</v>
      </c>
    </row>
    <row r="151" spans="2:5" ht="16.5" customHeight="1">
      <c r="B151" s="131" t="s">
        <v>72</v>
      </c>
      <c r="C151" s="131"/>
      <c r="D151" s="131"/>
      <c r="E151" s="12">
        <f>ROUND(SUM(E150+E149),2)</f>
        <v>0</v>
      </c>
    </row>
    <row r="152" spans="2:5">
      <c r="B152" s="2"/>
      <c r="C152" s="2"/>
      <c r="D152" s="2"/>
    </row>
    <row r="153" spans="2:5">
      <c r="B153" s="2"/>
      <c r="C153" s="2"/>
      <c r="D153" s="2"/>
      <c r="E153" s="47"/>
    </row>
    <row r="154" spans="2:5">
      <c r="B154" s="2"/>
      <c r="C154" s="2"/>
      <c r="D154" s="2"/>
    </row>
    <row r="155" spans="2:5">
      <c r="B155" s="2"/>
      <c r="C155" s="2"/>
      <c r="D155" s="2"/>
    </row>
    <row r="156" spans="2:5">
      <c r="B156" s="2"/>
      <c r="C156" s="2"/>
      <c r="D156" s="2"/>
    </row>
  </sheetData>
  <mergeCells count="90">
    <mergeCell ref="B151:D151"/>
    <mergeCell ref="C145:D145"/>
    <mergeCell ref="C146:D146"/>
    <mergeCell ref="C147:D147"/>
    <mergeCell ref="C148:D148"/>
    <mergeCell ref="B149:D149"/>
    <mergeCell ref="C150:D150"/>
    <mergeCell ref="C144:D144"/>
    <mergeCell ref="C124:D124"/>
    <mergeCell ref="B125:D125"/>
    <mergeCell ref="B127:E127"/>
    <mergeCell ref="B131:B137"/>
    <mergeCell ref="D136:D137"/>
    <mergeCell ref="E136:E137"/>
    <mergeCell ref="B138:C138"/>
    <mergeCell ref="B139:E139"/>
    <mergeCell ref="B140:E140"/>
    <mergeCell ref="B142:E142"/>
    <mergeCell ref="C143:D143"/>
    <mergeCell ref="C123:D123"/>
    <mergeCell ref="B111:D111"/>
    <mergeCell ref="B113:D113"/>
    <mergeCell ref="C114:D114"/>
    <mergeCell ref="C115:D115"/>
    <mergeCell ref="C116:D116"/>
    <mergeCell ref="B117:D117"/>
    <mergeCell ref="B119:E119"/>
    <mergeCell ref="C120:D120"/>
    <mergeCell ref="C121:D121"/>
    <mergeCell ref="C122:D122"/>
    <mergeCell ref="C109:D109"/>
    <mergeCell ref="B83:E83"/>
    <mergeCell ref="C84:D84"/>
    <mergeCell ref="B91:D91"/>
    <mergeCell ref="B92:E92"/>
    <mergeCell ref="B93:E93"/>
    <mergeCell ref="B94:D94"/>
    <mergeCell ref="C95:D95"/>
    <mergeCell ref="B105:D105"/>
    <mergeCell ref="B106:E106"/>
    <mergeCell ref="B107:E107"/>
    <mergeCell ref="B108:D108"/>
    <mergeCell ref="B81:D81"/>
    <mergeCell ref="C69:D69"/>
    <mergeCell ref="C70:D70"/>
    <mergeCell ref="C71:D71"/>
    <mergeCell ref="B72:D72"/>
    <mergeCell ref="B73:E73"/>
    <mergeCell ref="B74:E74"/>
    <mergeCell ref="B76:D76"/>
    <mergeCell ref="C77:D77"/>
    <mergeCell ref="C78:D78"/>
    <mergeCell ref="C79:D79"/>
    <mergeCell ref="C80:D80"/>
    <mergeCell ref="C68:D68"/>
    <mergeCell ref="B42:E42"/>
    <mergeCell ref="B43:E43"/>
    <mergeCell ref="B44:E44"/>
    <mergeCell ref="B46:E46"/>
    <mergeCell ref="B61:D61"/>
    <mergeCell ref="C62:D62"/>
    <mergeCell ref="C63:D63"/>
    <mergeCell ref="C64:D64"/>
    <mergeCell ref="C65:D65"/>
    <mergeCell ref="C66:D66"/>
    <mergeCell ref="C67:D67"/>
    <mergeCell ref="B41:D41"/>
    <mergeCell ref="C26:D26"/>
    <mergeCell ref="C27:D27"/>
    <mergeCell ref="C28:D28"/>
    <mergeCell ref="C29:D29"/>
    <mergeCell ref="C30:D30"/>
    <mergeCell ref="C31:D31"/>
    <mergeCell ref="B32:E32"/>
    <mergeCell ref="B34:E34"/>
    <mergeCell ref="B35:D35"/>
    <mergeCell ref="C36:D36"/>
    <mergeCell ref="B39:D39"/>
    <mergeCell ref="C25:D25"/>
    <mergeCell ref="B2:E2"/>
    <mergeCell ref="B3:E3"/>
    <mergeCell ref="B5:E5"/>
    <mergeCell ref="B7:E7"/>
    <mergeCell ref="B8:E8"/>
    <mergeCell ref="B9:E9"/>
    <mergeCell ref="B20:E20"/>
    <mergeCell ref="C21:D21"/>
    <mergeCell ref="C22:D22"/>
    <mergeCell ref="C23:D23"/>
    <mergeCell ref="C24:D24"/>
  </mergeCells>
  <dataValidations count="5">
    <dataValidation allowBlank="1" showInputMessage="1" showErrorMessage="1" promptTitle="Orientação de preenchimento" prompt="Caso a empresa seja optante pela desoneração, zerar esse item e incluir o % da CPRB no módulo 6" sqref="C48:D48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1:D71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1 C110:D110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35:D135"/>
    <dataValidation allowBlank="1" showInputMessage="1" showErrorMessage="1" prompt="Quando necessário os valores monetários devem ser arredondados em 2 (duas)_x000a_casa decimais de acordo com a Norma ABNT NBR 5891" sqref="E151"/>
  </dataValidations>
  <pageMargins left="0.51181102362204722" right="0.51181102362204722" top="0.78740157480314965" bottom="0.78740157480314965" header="0.31496062992125984" footer="0.31496062992125984"/>
  <pageSetup paperSize="9" scale="7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MJ156"/>
  <sheetViews>
    <sheetView showGridLines="0" view="pageBreakPreview" topLeftCell="A2" zoomScale="60" zoomScaleNormal="100" workbookViewId="0">
      <selection activeCell="B2" sqref="B2:E151"/>
    </sheetView>
  </sheetViews>
  <sheetFormatPr defaultColWidth="8.75" defaultRowHeight="12"/>
  <cols>
    <col min="1" max="1" width="6.375" style="1" customWidth="1"/>
    <col min="2" max="2" width="6.25" style="3" customWidth="1"/>
    <col min="3" max="3" width="61.875" style="3" customWidth="1"/>
    <col min="4" max="4" width="23.125" style="3" customWidth="1"/>
    <col min="5" max="5" width="21" style="4" customWidth="1"/>
    <col min="6" max="6" width="12.375" style="2" customWidth="1"/>
    <col min="7" max="7" width="8.5" style="2" customWidth="1"/>
    <col min="8" max="9" width="10.125" style="2" customWidth="1"/>
    <col min="10" max="255" width="8.5" style="2" customWidth="1"/>
    <col min="256" max="256" width="18.875" style="2" customWidth="1"/>
    <col min="257" max="257" width="17.625" style="2" customWidth="1"/>
    <col min="258" max="258" width="56.375" style="2" customWidth="1"/>
    <col min="259" max="259" width="24.875" style="2" customWidth="1"/>
    <col min="260" max="260" width="20.125" style="2" customWidth="1"/>
    <col min="261" max="261" width="11.125" style="2" customWidth="1"/>
    <col min="262" max="262" width="15.375" style="2" customWidth="1"/>
    <col min="263" max="511" width="8.5" style="2" customWidth="1"/>
    <col min="512" max="512" width="18.875" style="2" customWidth="1"/>
    <col min="513" max="513" width="17.625" style="2" customWidth="1"/>
    <col min="514" max="514" width="56.375" style="2" customWidth="1"/>
    <col min="515" max="515" width="24.875" style="2" customWidth="1"/>
    <col min="516" max="516" width="20.125" style="2" customWidth="1"/>
    <col min="517" max="517" width="11.125" style="2" customWidth="1"/>
    <col min="518" max="518" width="15.375" style="2" customWidth="1"/>
    <col min="519" max="767" width="8.5" style="2" customWidth="1"/>
    <col min="768" max="768" width="18.875" style="2" customWidth="1"/>
    <col min="769" max="769" width="17.625" style="2" customWidth="1"/>
    <col min="770" max="770" width="56.375" style="2" customWidth="1"/>
    <col min="771" max="771" width="24.875" style="2" customWidth="1"/>
    <col min="772" max="772" width="20.125" style="2" customWidth="1"/>
    <col min="773" max="773" width="11.125" style="2" customWidth="1"/>
    <col min="774" max="774" width="15.375" style="2" customWidth="1"/>
    <col min="775" max="1023" width="8.5" style="2" customWidth="1"/>
    <col min="1024" max="1024" width="18.875" style="2" customWidth="1"/>
    <col min="1025" max="16384" width="8.75" style="1"/>
  </cols>
  <sheetData>
    <row r="2" spans="2:6" ht="15">
      <c r="B2" s="122" t="s">
        <v>88</v>
      </c>
      <c r="C2" s="122"/>
      <c r="D2" s="122"/>
      <c r="E2" s="122"/>
    </row>
    <row r="3" spans="2:6">
      <c r="B3" s="123" t="s">
        <v>99</v>
      </c>
      <c r="C3" s="123"/>
      <c r="D3" s="123"/>
      <c r="E3" s="123"/>
    </row>
    <row r="4" spans="2:6">
      <c r="B4" s="61"/>
      <c r="C4" s="61"/>
      <c r="D4" s="61"/>
      <c r="E4" s="61"/>
    </row>
    <row r="5" spans="2:6" ht="16.149999999999999" customHeight="1">
      <c r="B5" s="124" t="s">
        <v>161</v>
      </c>
      <c r="C5" s="124"/>
      <c r="D5" s="124"/>
      <c r="E5" s="124"/>
    </row>
    <row r="6" spans="2:6" ht="15.75" customHeight="1">
      <c r="B6" s="35"/>
      <c r="C6" s="35"/>
      <c r="D6" s="36"/>
      <c r="E6" s="35"/>
    </row>
    <row r="7" spans="2:6">
      <c r="B7" s="125" t="s">
        <v>162</v>
      </c>
      <c r="C7" s="125"/>
      <c r="D7" s="125"/>
      <c r="E7" s="125"/>
    </row>
    <row r="8" spans="2:6">
      <c r="B8" s="126"/>
      <c r="C8" s="126"/>
      <c r="D8" s="126"/>
      <c r="E8" s="126"/>
    </row>
    <row r="9" spans="2:6" ht="20.45" customHeight="1">
      <c r="B9" s="127" t="s">
        <v>89</v>
      </c>
      <c r="C9" s="128"/>
      <c r="D9" s="128"/>
      <c r="E9" s="129"/>
    </row>
    <row r="10" spans="2:6" ht="17.25" customHeight="1">
      <c r="B10" s="38">
        <v>1</v>
      </c>
      <c r="C10" s="39" t="s">
        <v>119</v>
      </c>
      <c r="D10" s="39"/>
      <c r="E10" s="40"/>
    </row>
    <row r="11" spans="2:6" ht="17.25" customHeight="1">
      <c r="B11" s="38">
        <v>2</v>
      </c>
      <c r="C11" s="39" t="s">
        <v>94</v>
      </c>
      <c r="D11" s="1"/>
      <c r="E11" s="52" t="s">
        <v>153</v>
      </c>
    </row>
    <row r="12" spans="2:6" ht="17.25" customHeight="1">
      <c r="B12" s="38">
        <v>3</v>
      </c>
      <c r="C12" s="39" t="s">
        <v>95</v>
      </c>
      <c r="D12" s="44"/>
      <c r="E12" s="52" t="s">
        <v>262</v>
      </c>
    </row>
    <row r="13" spans="2:6" ht="17.25" customHeight="1">
      <c r="B13" s="38">
        <v>4</v>
      </c>
      <c r="C13" s="39" t="s">
        <v>3</v>
      </c>
      <c r="D13" s="39"/>
      <c r="E13" s="52">
        <v>12</v>
      </c>
    </row>
    <row r="14" spans="2:6" ht="17.25" customHeight="1">
      <c r="B14" s="38">
        <v>5</v>
      </c>
      <c r="C14" s="39" t="s">
        <v>90</v>
      </c>
      <c r="D14" s="39"/>
      <c r="E14" s="45"/>
    </row>
    <row r="15" spans="2:6" ht="17.25" customHeight="1">
      <c r="B15" s="38">
        <v>6</v>
      </c>
      <c r="C15" s="41" t="s">
        <v>91</v>
      </c>
      <c r="D15" s="42"/>
      <c r="E15" s="53"/>
      <c r="F15" s="8"/>
    </row>
    <row r="16" spans="2:6" ht="17.25" customHeight="1">
      <c r="B16" s="38">
        <v>7</v>
      </c>
      <c r="C16" s="41" t="s">
        <v>103</v>
      </c>
      <c r="D16" s="42"/>
      <c r="E16" s="53"/>
      <c r="F16" s="8"/>
    </row>
    <row r="17" spans="2:10" ht="17.25" customHeight="1">
      <c r="B17" s="38">
        <v>8</v>
      </c>
      <c r="C17" s="41" t="s">
        <v>92</v>
      </c>
      <c r="D17" s="42"/>
      <c r="E17" s="52"/>
      <c r="F17" s="9"/>
    </row>
    <row r="18" spans="2:10" ht="17.25" customHeight="1">
      <c r="B18" s="38">
        <v>9</v>
      </c>
      <c r="C18" s="41" t="s">
        <v>93</v>
      </c>
      <c r="D18" s="42"/>
      <c r="E18" s="40"/>
      <c r="F18" s="10"/>
    </row>
    <row r="19" spans="2:10" ht="16.5" customHeight="1">
      <c r="B19" s="43"/>
      <c r="C19" s="43"/>
      <c r="D19" s="43"/>
      <c r="E19" s="43"/>
      <c r="F19" s="10"/>
    </row>
    <row r="20" spans="2:10" ht="16.5" customHeight="1">
      <c r="B20" s="130" t="s">
        <v>4</v>
      </c>
      <c r="C20" s="130"/>
      <c r="D20" s="130"/>
      <c r="E20" s="130"/>
    </row>
    <row r="21" spans="2:10" ht="17.25" customHeight="1">
      <c r="B21" s="62">
        <v>1</v>
      </c>
      <c r="C21" s="131" t="s">
        <v>5</v>
      </c>
      <c r="D21" s="131"/>
      <c r="E21" s="62" t="s">
        <v>6</v>
      </c>
    </row>
    <row r="22" spans="2:10" ht="22.5" customHeight="1">
      <c r="B22" s="5" t="s">
        <v>7</v>
      </c>
      <c r="C22" s="121" t="s">
        <v>127</v>
      </c>
      <c r="D22" s="121"/>
      <c r="E22" s="7"/>
    </row>
    <row r="23" spans="2:10" ht="22.5" customHeight="1">
      <c r="B23" s="5" t="s">
        <v>0</v>
      </c>
      <c r="C23" s="121" t="s">
        <v>78</v>
      </c>
      <c r="D23" s="121"/>
      <c r="E23" s="7">
        <f>E22*0.3</f>
        <v>0</v>
      </c>
      <c r="G23" s="13"/>
      <c r="H23" s="46"/>
    </row>
    <row r="24" spans="2:10" ht="22.5" customHeight="1">
      <c r="B24" s="5" t="s">
        <v>1</v>
      </c>
      <c r="C24" s="121" t="s">
        <v>79</v>
      </c>
      <c r="D24" s="121"/>
      <c r="E24" s="7"/>
    </row>
    <row r="25" spans="2:10" ht="26.25" customHeight="1">
      <c r="B25" s="5" t="s">
        <v>2</v>
      </c>
      <c r="C25" s="121" t="s">
        <v>265</v>
      </c>
      <c r="D25" s="121"/>
      <c r="E25" s="78">
        <f>(((SUM(E22:E23))/220)*1.2)*8</f>
        <v>0</v>
      </c>
      <c r="F25" s="48"/>
      <c r="G25" s="21"/>
      <c r="H25" s="21"/>
    </row>
    <row r="26" spans="2:10" ht="26.25" customHeight="1">
      <c r="B26" s="5" t="s">
        <v>8</v>
      </c>
      <c r="C26" s="121" t="s">
        <v>266</v>
      </c>
      <c r="D26" s="121"/>
      <c r="E26" s="7"/>
      <c r="F26" s="21"/>
      <c r="G26" s="21"/>
      <c r="H26" s="21"/>
      <c r="J26" s="13"/>
    </row>
    <row r="27" spans="2:10" ht="26.25" customHeight="1">
      <c r="B27" s="5" t="s">
        <v>9</v>
      </c>
      <c r="C27" s="121" t="s">
        <v>257</v>
      </c>
      <c r="D27" s="121"/>
      <c r="E27" s="7">
        <f>((E22/220)*1.5)*15</f>
        <v>0</v>
      </c>
    </row>
    <row r="28" spans="2:10" ht="22.5" customHeight="1">
      <c r="B28" s="5" t="s">
        <v>10</v>
      </c>
      <c r="C28" s="132" t="s">
        <v>160</v>
      </c>
      <c r="D28" s="132"/>
      <c r="E28" s="7">
        <f>((E22/220)*2)*10</f>
        <v>0</v>
      </c>
    </row>
    <row r="29" spans="2:10" ht="22.5" customHeight="1">
      <c r="B29" s="5" t="s">
        <v>11</v>
      </c>
      <c r="C29" s="121" t="s">
        <v>267</v>
      </c>
      <c r="D29" s="121"/>
      <c r="E29" s="98">
        <f>((E27+E28+E25)/21)*5</f>
        <v>0</v>
      </c>
    </row>
    <row r="30" spans="2:10" ht="22.5" customHeight="1">
      <c r="B30" s="5" t="s">
        <v>12</v>
      </c>
      <c r="C30" s="121" t="s">
        <v>100</v>
      </c>
      <c r="D30" s="121"/>
      <c r="E30" s="7"/>
    </row>
    <row r="31" spans="2:10" ht="22.5" customHeight="1">
      <c r="B31" s="11"/>
      <c r="C31" s="133" t="s">
        <v>13</v>
      </c>
      <c r="D31" s="133"/>
      <c r="E31" s="12">
        <f>SUM(E22:E30)</f>
        <v>0</v>
      </c>
    </row>
    <row r="32" spans="2:10" ht="20.45" customHeight="1">
      <c r="B32" s="134" t="s">
        <v>104</v>
      </c>
      <c r="C32" s="134"/>
      <c r="D32" s="134"/>
      <c r="E32" s="134"/>
    </row>
    <row r="33" spans="2:9" ht="17.25" customHeight="1">
      <c r="B33" s="56"/>
      <c r="C33" s="56"/>
      <c r="D33" s="56"/>
      <c r="E33" s="56"/>
    </row>
    <row r="34" spans="2:9" ht="17.25" customHeight="1">
      <c r="B34" s="135" t="s">
        <v>14</v>
      </c>
      <c r="C34" s="135"/>
      <c r="D34" s="135"/>
      <c r="E34" s="135"/>
    </row>
    <row r="35" spans="2:9" ht="21" customHeight="1">
      <c r="B35" s="136" t="s">
        <v>15</v>
      </c>
      <c r="C35" s="136"/>
      <c r="D35" s="136"/>
    </row>
    <row r="36" spans="2:9" ht="21" customHeight="1">
      <c r="B36" s="62" t="s">
        <v>16</v>
      </c>
      <c r="C36" s="131" t="s">
        <v>17</v>
      </c>
      <c r="D36" s="131"/>
      <c r="E36" s="62" t="s">
        <v>6</v>
      </c>
    </row>
    <row r="37" spans="2:9" ht="21" customHeight="1">
      <c r="B37" s="5" t="s">
        <v>7</v>
      </c>
      <c r="C37" s="14" t="s">
        <v>268</v>
      </c>
      <c r="D37" s="15">
        <v>0</v>
      </c>
      <c r="E37" s="7">
        <f>$E$31*D37</f>
        <v>0</v>
      </c>
    </row>
    <row r="38" spans="2:9" ht="21" customHeight="1">
      <c r="B38" s="5" t="s">
        <v>0</v>
      </c>
      <c r="C38" s="14" t="s">
        <v>279</v>
      </c>
      <c r="D38" s="15">
        <v>0</v>
      </c>
      <c r="E38" s="7">
        <f>$E$31*D38</f>
        <v>0</v>
      </c>
    </row>
    <row r="39" spans="2:9" ht="21" customHeight="1">
      <c r="B39" s="137" t="s">
        <v>18</v>
      </c>
      <c r="C39" s="137"/>
      <c r="D39" s="137"/>
      <c r="E39" s="16">
        <f>SUM(E37:E38)</f>
        <v>0</v>
      </c>
    </row>
    <row r="40" spans="2:9" ht="30" customHeight="1">
      <c r="B40" s="5" t="s">
        <v>1</v>
      </c>
      <c r="C40" s="14" t="s">
        <v>80</v>
      </c>
      <c r="D40" s="15">
        <f>D56</f>
        <v>0</v>
      </c>
      <c r="E40" s="7">
        <f>(E37+E38)*D56</f>
        <v>0</v>
      </c>
    </row>
    <row r="41" spans="2:9" ht="22.5" customHeight="1">
      <c r="B41" s="131" t="s">
        <v>19</v>
      </c>
      <c r="C41" s="131"/>
      <c r="D41" s="131"/>
      <c r="E41" s="12">
        <f>E39+E40</f>
        <v>0</v>
      </c>
    </row>
    <row r="42" spans="2:9" ht="26.25" customHeight="1">
      <c r="B42" s="138" t="s">
        <v>105</v>
      </c>
      <c r="C42" s="138"/>
      <c r="D42" s="138"/>
      <c r="E42" s="138"/>
    </row>
    <row r="43" spans="2:9" ht="26.25" customHeight="1">
      <c r="B43" s="139" t="s">
        <v>106</v>
      </c>
      <c r="C43" s="139"/>
      <c r="D43" s="139"/>
      <c r="E43" s="139"/>
    </row>
    <row r="44" spans="2:9" ht="17.25" customHeight="1">
      <c r="B44" s="140" t="s">
        <v>120</v>
      </c>
      <c r="C44" s="141"/>
      <c r="D44" s="141"/>
      <c r="E44" s="141"/>
    </row>
    <row r="45" spans="2:9" ht="16.5" customHeight="1">
      <c r="B45" s="56"/>
      <c r="C45" s="56"/>
      <c r="D45" s="56"/>
      <c r="E45" s="56"/>
    </row>
    <row r="46" spans="2:9" ht="16.5" customHeight="1">
      <c r="B46" s="142" t="s">
        <v>20</v>
      </c>
      <c r="C46" s="142"/>
      <c r="D46" s="142"/>
      <c r="E46" s="142"/>
    </row>
    <row r="47" spans="2:9" ht="25.5" customHeight="1">
      <c r="B47" s="62" t="s">
        <v>21</v>
      </c>
      <c r="C47" s="17" t="s">
        <v>22</v>
      </c>
      <c r="D47" s="62" t="s">
        <v>23</v>
      </c>
      <c r="E47" s="62" t="s">
        <v>6</v>
      </c>
    </row>
    <row r="48" spans="2:9" ht="21.75" customHeight="1">
      <c r="B48" s="5" t="s">
        <v>7</v>
      </c>
      <c r="C48" s="14" t="s">
        <v>77</v>
      </c>
      <c r="D48" s="15">
        <v>0</v>
      </c>
      <c r="E48" s="7">
        <f>D48*($E$31)</f>
        <v>0</v>
      </c>
      <c r="I48" s="19"/>
    </row>
    <row r="49" spans="2:1024" ht="21.75" customHeight="1">
      <c r="B49" s="5" t="s">
        <v>0</v>
      </c>
      <c r="C49" s="14" t="s">
        <v>24</v>
      </c>
      <c r="D49" s="15">
        <v>0</v>
      </c>
      <c r="E49" s="7">
        <f t="shared" ref="E49:E54" si="0">D49*$E$31</f>
        <v>0</v>
      </c>
    </row>
    <row r="50" spans="2:1024" ht="21.75" customHeight="1">
      <c r="B50" s="5" t="s">
        <v>1</v>
      </c>
      <c r="C50" s="14" t="s">
        <v>121</v>
      </c>
      <c r="D50" s="99">
        <v>0</v>
      </c>
      <c r="E50" s="7">
        <f t="shared" si="0"/>
        <v>0</v>
      </c>
      <c r="G50" s="54"/>
    </row>
    <row r="51" spans="2:1024" ht="21.75" customHeight="1">
      <c r="B51" s="5" t="s">
        <v>2</v>
      </c>
      <c r="C51" s="14" t="s">
        <v>25</v>
      </c>
      <c r="D51" s="15">
        <v>0</v>
      </c>
      <c r="E51" s="7">
        <f>D51*$E$31</f>
        <v>0</v>
      </c>
    </row>
    <row r="52" spans="2:1024" ht="21.75" customHeight="1">
      <c r="B52" s="5" t="s">
        <v>8</v>
      </c>
      <c r="C52" s="14" t="s">
        <v>74</v>
      </c>
      <c r="D52" s="15">
        <v>0</v>
      </c>
      <c r="E52" s="7">
        <f>D52*$E$31</f>
        <v>0</v>
      </c>
    </row>
    <row r="53" spans="2:1024" ht="21.75" customHeight="1">
      <c r="B53" s="5" t="s">
        <v>9</v>
      </c>
      <c r="C53" s="14" t="s">
        <v>26</v>
      </c>
      <c r="D53" s="15">
        <v>0</v>
      </c>
      <c r="E53" s="7">
        <f t="shared" si="0"/>
        <v>0</v>
      </c>
    </row>
    <row r="54" spans="2:1024" ht="21.75" customHeight="1">
      <c r="B54" s="5" t="s">
        <v>10</v>
      </c>
      <c r="C54" s="14" t="s">
        <v>27</v>
      </c>
      <c r="D54" s="15">
        <v>0</v>
      </c>
      <c r="E54" s="7">
        <f t="shared" si="0"/>
        <v>0</v>
      </c>
    </row>
    <row r="55" spans="2:1024" ht="21.75" customHeight="1">
      <c r="B55" s="5" t="s">
        <v>11</v>
      </c>
      <c r="C55" s="14" t="s">
        <v>28</v>
      </c>
      <c r="D55" s="15">
        <v>0</v>
      </c>
      <c r="E55" s="7">
        <f>D55*$E$31</f>
        <v>0</v>
      </c>
    </row>
    <row r="56" spans="2:1024" ht="21.75" customHeight="1">
      <c r="B56" s="11"/>
      <c r="C56" s="17" t="s">
        <v>29</v>
      </c>
      <c r="D56" s="18">
        <f>SUM(D48:D55)</f>
        <v>0</v>
      </c>
      <c r="E56" s="12">
        <f>SUM(E48:E55)</f>
        <v>0</v>
      </c>
      <c r="G56" s="54"/>
    </row>
    <row r="57" spans="2:1024" ht="15" customHeight="1">
      <c r="B57" s="2" t="s">
        <v>107</v>
      </c>
      <c r="C57" s="2"/>
      <c r="D57" s="2"/>
      <c r="E57" s="2"/>
      <c r="G57" s="54"/>
    </row>
    <row r="58" spans="2:1024" ht="15" customHeight="1">
      <c r="B58" s="2" t="s">
        <v>108</v>
      </c>
      <c r="C58" s="2"/>
      <c r="D58" s="2"/>
      <c r="E58" s="2"/>
      <c r="G58" s="54"/>
    </row>
    <row r="59" spans="2:1024" ht="15" customHeight="1">
      <c r="B59" s="2" t="s">
        <v>109</v>
      </c>
      <c r="C59" s="2"/>
      <c r="D59" s="2"/>
      <c r="E59" s="2"/>
      <c r="G59" s="54"/>
    </row>
    <row r="60" spans="2:1024" ht="16.5" customHeight="1">
      <c r="B60" s="1"/>
      <c r="C60" s="2"/>
      <c r="D60" s="2"/>
    </row>
    <row r="61" spans="2:1024" s="67" customFormat="1" ht="20.25" customHeight="1">
      <c r="B61" s="143" t="s">
        <v>30</v>
      </c>
      <c r="C61" s="143"/>
      <c r="D61" s="143"/>
      <c r="E61" s="6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</row>
    <row r="62" spans="2:1024" ht="16.5" customHeight="1">
      <c r="B62" s="62" t="s">
        <v>35</v>
      </c>
      <c r="C62" s="144" t="s">
        <v>31</v>
      </c>
      <c r="D62" s="145"/>
      <c r="E62" s="62" t="s">
        <v>6</v>
      </c>
    </row>
    <row r="63" spans="2:1024" ht="21.75" customHeight="1">
      <c r="B63" s="5" t="s">
        <v>7</v>
      </c>
      <c r="C63" s="146" t="s">
        <v>122</v>
      </c>
      <c r="D63" s="147"/>
      <c r="E63" s="55"/>
    </row>
    <row r="64" spans="2:1024" ht="21.75" customHeight="1">
      <c r="B64" s="5" t="s">
        <v>0</v>
      </c>
      <c r="C64" s="146" t="s">
        <v>163</v>
      </c>
      <c r="D64" s="147"/>
      <c r="E64" s="7"/>
      <c r="G64" s="13"/>
    </row>
    <row r="65" spans="2:8" ht="21.75" customHeight="1">
      <c r="B65" s="5" t="s">
        <v>1</v>
      </c>
      <c r="C65" s="148" t="s">
        <v>164</v>
      </c>
      <c r="D65" s="148"/>
      <c r="E65" s="49"/>
    </row>
    <row r="66" spans="2:8" ht="21.75" customHeight="1">
      <c r="B66" s="5" t="s">
        <v>2</v>
      </c>
      <c r="C66" s="121" t="s">
        <v>165</v>
      </c>
      <c r="D66" s="121"/>
      <c r="E66" s="7"/>
    </row>
    <row r="67" spans="2:8" ht="21.75" customHeight="1">
      <c r="B67" s="5" t="s">
        <v>8</v>
      </c>
      <c r="C67" s="121" t="s">
        <v>189</v>
      </c>
      <c r="D67" s="121"/>
      <c r="E67" s="7"/>
    </row>
    <row r="68" spans="2:8" ht="21.75" customHeight="1">
      <c r="B68" s="5" t="s">
        <v>9</v>
      </c>
      <c r="C68" s="121" t="s">
        <v>191</v>
      </c>
      <c r="D68" s="121"/>
      <c r="E68" s="7"/>
      <c r="F68" s="21"/>
    </row>
    <row r="69" spans="2:8" ht="21.75" customHeight="1">
      <c r="B69" s="5" t="s">
        <v>10</v>
      </c>
      <c r="C69" s="121" t="s">
        <v>190</v>
      </c>
      <c r="D69" s="121"/>
      <c r="E69" s="7"/>
      <c r="F69" s="21"/>
    </row>
    <row r="70" spans="2:8" ht="23.25" customHeight="1">
      <c r="B70" s="5" t="s">
        <v>11</v>
      </c>
      <c r="C70" s="121" t="s">
        <v>123</v>
      </c>
      <c r="D70" s="121"/>
      <c r="E70" s="7"/>
    </row>
    <row r="71" spans="2:8" ht="27" customHeight="1">
      <c r="B71" s="5" t="s">
        <v>12</v>
      </c>
      <c r="C71" s="121" t="s">
        <v>276</v>
      </c>
      <c r="D71" s="121"/>
      <c r="E71" s="7"/>
      <c r="H71" s="37"/>
    </row>
    <row r="72" spans="2:8" ht="18.75" customHeight="1">
      <c r="B72" s="131" t="s">
        <v>32</v>
      </c>
      <c r="C72" s="131"/>
      <c r="D72" s="131"/>
      <c r="E72" s="12">
        <f>SUM(E63:E71)</f>
        <v>0</v>
      </c>
    </row>
    <row r="73" spans="2:8">
      <c r="B73" s="150" t="s">
        <v>110</v>
      </c>
      <c r="C73" s="150"/>
      <c r="D73" s="150"/>
      <c r="E73" s="150"/>
    </row>
    <row r="74" spans="2:8" ht="25.5" customHeight="1">
      <c r="B74" s="151" t="s">
        <v>111</v>
      </c>
      <c r="C74" s="151"/>
      <c r="D74" s="151"/>
      <c r="E74" s="151"/>
    </row>
    <row r="75" spans="2:8" ht="17.25" customHeight="1">
      <c r="B75" s="2"/>
      <c r="C75" s="2"/>
      <c r="D75" s="2"/>
    </row>
    <row r="76" spans="2:8">
      <c r="B76" s="136" t="s">
        <v>33</v>
      </c>
      <c r="C76" s="136"/>
      <c r="D76" s="136"/>
    </row>
    <row r="77" spans="2:8" ht="16.5" customHeight="1">
      <c r="B77" s="62">
        <v>2</v>
      </c>
      <c r="C77" s="131" t="s">
        <v>34</v>
      </c>
      <c r="D77" s="131"/>
      <c r="E77" s="62" t="s">
        <v>6</v>
      </c>
    </row>
    <row r="78" spans="2:8" ht="22.5" customHeight="1">
      <c r="B78" s="5" t="s">
        <v>16</v>
      </c>
      <c r="C78" s="132" t="s">
        <v>17</v>
      </c>
      <c r="D78" s="132"/>
      <c r="E78" s="7">
        <f>E41</f>
        <v>0</v>
      </c>
    </row>
    <row r="79" spans="2:8" ht="22.5" customHeight="1">
      <c r="B79" s="5" t="s">
        <v>21</v>
      </c>
      <c r="C79" s="132" t="s">
        <v>22</v>
      </c>
      <c r="D79" s="132"/>
      <c r="E79" s="7">
        <f>E56</f>
        <v>0</v>
      </c>
    </row>
    <row r="80" spans="2:8" ht="22.5" customHeight="1">
      <c r="B80" s="5" t="s">
        <v>35</v>
      </c>
      <c r="C80" s="132" t="s">
        <v>31</v>
      </c>
      <c r="D80" s="132"/>
      <c r="E80" s="7">
        <f>E72</f>
        <v>0</v>
      </c>
    </row>
    <row r="81" spans="2:1024">
      <c r="B81" s="131" t="s">
        <v>36</v>
      </c>
      <c r="C81" s="131"/>
      <c r="D81" s="131"/>
      <c r="E81" s="12">
        <f>SUM(E78:E80)</f>
        <v>0</v>
      </c>
    </row>
    <row r="82" spans="2:1024">
      <c r="B82" s="2"/>
      <c r="C82" s="2"/>
      <c r="D82" s="2"/>
      <c r="G82" s="51"/>
    </row>
    <row r="83" spans="2:1024" ht="26.25" customHeight="1">
      <c r="B83" s="142" t="s">
        <v>37</v>
      </c>
      <c r="C83" s="142"/>
      <c r="D83" s="142"/>
      <c r="E83" s="142"/>
    </row>
    <row r="84" spans="2:1024" ht="39" customHeight="1">
      <c r="B84" s="62">
        <v>3</v>
      </c>
      <c r="C84" s="131" t="s">
        <v>38</v>
      </c>
      <c r="D84" s="131"/>
      <c r="E84" s="62" t="s">
        <v>6</v>
      </c>
    </row>
    <row r="85" spans="2:1024" ht="21" customHeight="1">
      <c r="B85" s="5" t="s">
        <v>7</v>
      </c>
      <c r="C85" s="20" t="s">
        <v>101</v>
      </c>
      <c r="D85" s="50">
        <v>0</v>
      </c>
      <c r="E85" s="7">
        <f>$E$31*D85</f>
        <v>0</v>
      </c>
      <c r="F85" s="51"/>
    </row>
    <row r="86" spans="2:1024" ht="26.25" customHeight="1">
      <c r="B86" s="5" t="s">
        <v>0</v>
      </c>
      <c r="C86" s="14" t="s">
        <v>81</v>
      </c>
      <c r="D86" s="50">
        <f>D85*D55</f>
        <v>0</v>
      </c>
      <c r="E86" s="7">
        <f>(E85*D55)</f>
        <v>0</v>
      </c>
    </row>
    <row r="87" spans="2:1024" ht="21" customHeight="1">
      <c r="B87" s="5" t="s">
        <v>1</v>
      </c>
      <c r="C87" s="20" t="s">
        <v>82</v>
      </c>
      <c r="D87" s="50">
        <v>0</v>
      </c>
      <c r="E87" s="7">
        <f>E31*0.0194</f>
        <v>0</v>
      </c>
    </row>
    <row r="88" spans="2:1024" ht="26.25" customHeight="1">
      <c r="B88" s="5" t="s">
        <v>2</v>
      </c>
      <c r="C88" s="20" t="s">
        <v>83</v>
      </c>
      <c r="D88" s="15">
        <f>D87*D56</f>
        <v>0</v>
      </c>
      <c r="E88" s="7">
        <f>E87*D56</f>
        <v>0</v>
      </c>
    </row>
    <row r="89" spans="2:1024" ht="21" customHeight="1">
      <c r="B89" s="5" t="s">
        <v>8</v>
      </c>
      <c r="C89" s="63" t="s">
        <v>98</v>
      </c>
      <c r="D89" s="15">
        <v>0</v>
      </c>
      <c r="E89" s="7">
        <f>((E87)*0.08)*0.4</f>
        <v>0</v>
      </c>
    </row>
    <row r="90" spans="2:1024" ht="21" customHeight="1">
      <c r="B90" s="5" t="s">
        <v>9</v>
      </c>
      <c r="C90" s="63" t="s">
        <v>102</v>
      </c>
      <c r="D90" s="15">
        <v>0</v>
      </c>
      <c r="E90" s="7">
        <f>(((E31+E37+E38)*0.08)*0.4)*0.9</f>
        <v>0</v>
      </c>
    </row>
    <row r="91" spans="2:1024" ht="16.5" customHeight="1">
      <c r="B91" s="131" t="s">
        <v>39</v>
      </c>
      <c r="C91" s="131"/>
      <c r="D91" s="131"/>
      <c r="E91" s="12">
        <f>SUM(E85+E86+E87+E88+E90)</f>
        <v>0</v>
      </c>
    </row>
    <row r="92" spans="2:1024" ht="28.9" customHeight="1">
      <c r="B92" s="152" t="s">
        <v>97</v>
      </c>
      <c r="C92" s="152"/>
      <c r="D92" s="152"/>
      <c r="E92" s="152"/>
    </row>
    <row r="93" spans="2:1024" ht="24" customHeight="1">
      <c r="B93" s="135" t="s">
        <v>40</v>
      </c>
      <c r="C93" s="135"/>
      <c r="D93" s="135"/>
      <c r="E93" s="135"/>
    </row>
    <row r="94" spans="2:1024" s="67" customFormat="1" ht="17.25" customHeight="1">
      <c r="B94" s="143" t="s">
        <v>41</v>
      </c>
      <c r="C94" s="143"/>
      <c r="D94" s="143"/>
      <c r="E94" s="66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</row>
    <row r="95" spans="2:1024">
      <c r="B95" s="62" t="s">
        <v>42</v>
      </c>
      <c r="C95" s="131" t="s">
        <v>43</v>
      </c>
      <c r="D95" s="131"/>
      <c r="E95" s="62" t="s">
        <v>6</v>
      </c>
    </row>
    <row r="96" spans="2:1024" ht="18" customHeight="1">
      <c r="B96" s="5" t="s">
        <v>7</v>
      </c>
      <c r="C96" s="20" t="s">
        <v>278</v>
      </c>
      <c r="D96" s="15">
        <v>0</v>
      </c>
      <c r="E96" s="7">
        <f>D96*$E$31</f>
        <v>0</v>
      </c>
    </row>
    <row r="97" spans="2:1024" ht="24">
      <c r="B97" s="5" t="s">
        <v>0</v>
      </c>
      <c r="C97" s="20" t="s">
        <v>115</v>
      </c>
      <c r="D97" s="22">
        <v>0</v>
      </c>
      <c r="E97" s="7">
        <f>(($E$31+E37+E38+E72+E91)/30/12)*3</f>
        <v>0</v>
      </c>
    </row>
    <row r="98" spans="2:1024" ht="24">
      <c r="B98" s="5" t="s">
        <v>1</v>
      </c>
      <c r="C98" s="20" t="s">
        <v>116</v>
      </c>
      <c r="D98" s="22">
        <v>0</v>
      </c>
      <c r="E98" s="7">
        <f>($E$31+E37+E38+E72+E91)*D98</f>
        <v>0</v>
      </c>
    </row>
    <row r="99" spans="2:1024" ht="24">
      <c r="B99" s="5" t="s">
        <v>2</v>
      </c>
      <c r="C99" s="20" t="s">
        <v>117</v>
      </c>
      <c r="D99" s="22">
        <v>0</v>
      </c>
      <c r="E99" s="7">
        <f>(((($E$31+E37+E38+E72+E91)/30/12)*30)*0.08)</f>
        <v>0</v>
      </c>
    </row>
    <row r="100" spans="2:1024" ht="24">
      <c r="B100" s="5" t="s">
        <v>8</v>
      </c>
      <c r="C100" s="20" t="s">
        <v>118</v>
      </c>
      <c r="D100" s="22">
        <v>0</v>
      </c>
      <c r="E100" s="7">
        <f>(((($E$31+E37+E38+E72+E91)/30/12)*5)*0.4)</f>
        <v>0</v>
      </c>
    </row>
    <row r="101" spans="2:1024" ht="24">
      <c r="B101" s="5" t="s">
        <v>9</v>
      </c>
      <c r="C101" s="20" t="s">
        <v>84</v>
      </c>
      <c r="D101" s="22">
        <f>D56</f>
        <v>0</v>
      </c>
      <c r="E101" s="7">
        <f>(E96+E97+E98+E99+E100)*D56</f>
        <v>0</v>
      </c>
    </row>
    <row r="102" spans="2:1024" ht="24">
      <c r="B102" s="5" t="s">
        <v>10</v>
      </c>
      <c r="C102" s="63" t="s">
        <v>85</v>
      </c>
      <c r="D102" s="22">
        <v>0</v>
      </c>
      <c r="E102" s="7">
        <f>(((E31+(E31/3))*(4/12))/12)*0.01416</f>
        <v>0</v>
      </c>
    </row>
    <row r="103" spans="2:1024" ht="24">
      <c r="B103" s="5" t="s">
        <v>11</v>
      </c>
      <c r="C103" s="63" t="s">
        <v>86</v>
      </c>
      <c r="D103" s="22">
        <f>D56</f>
        <v>0</v>
      </c>
      <c r="E103" s="7">
        <f>E102*D56</f>
        <v>0</v>
      </c>
    </row>
    <row r="104" spans="2:1024" ht="29.25" customHeight="1">
      <c r="B104" s="5" t="s">
        <v>12</v>
      </c>
      <c r="C104" s="63" t="s">
        <v>87</v>
      </c>
      <c r="D104" s="22">
        <f>D56</f>
        <v>0</v>
      </c>
      <c r="E104" s="7">
        <f>(((E31+(E31/12))*(4/12))*0.01416)*D56</f>
        <v>0</v>
      </c>
    </row>
    <row r="105" spans="2:1024" ht="14.25" customHeight="1">
      <c r="B105" s="131" t="s">
        <v>73</v>
      </c>
      <c r="C105" s="131"/>
      <c r="D105" s="131"/>
      <c r="E105" s="12">
        <f>SUM(E96:E104)</f>
        <v>0</v>
      </c>
      <c r="F105" s="13"/>
    </row>
    <row r="106" spans="2:1024" s="67" customFormat="1" ht="21.75" customHeight="1">
      <c r="B106" s="153" t="s">
        <v>264</v>
      </c>
      <c r="C106" s="153"/>
      <c r="D106" s="153"/>
      <c r="E106" s="15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</row>
    <row r="107" spans="2:1024" ht="31.15" customHeight="1">
      <c r="B107" s="154" t="s">
        <v>112</v>
      </c>
      <c r="C107" s="154"/>
      <c r="D107" s="154"/>
      <c r="E107" s="154"/>
    </row>
    <row r="108" spans="2:1024" s="67" customFormat="1" ht="23.25" customHeight="1">
      <c r="B108" s="143" t="s">
        <v>44</v>
      </c>
      <c r="C108" s="143"/>
      <c r="D108" s="143"/>
      <c r="E108" s="66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</row>
    <row r="109" spans="2:1024" ht="16.5" customHeight="1">
      <c r="B109" s="62" t="s">
        <v>45</v>
      </c>
      <c r="C109" s="131" t="s">
        <v>46</v>
      </c>
      <c r="D109" s="131"/>
      <c r="E109" s="62" t="s">
        <v>6</v>
      </c>
    </row>
    <row r="110" spans="2:1024" ht="15.75" customHeight="1">
      <c r="B110" s="5" t="s">
        <v>7</v>
      </c>
      <c r="C110" s="14" t="s">
        <v>75</v>
      </c>
      <c r="D110" s="22">
        <v>0</v>
      </c>
      <c r="E110" s="7"/>
    </row>
    <row r="111" spans="2:1024" ht="15.75" customHeight="1">
      <c r="B111" s="131" t="s">
        <v>47</v>
      </c>
      <c r="C111" s="131"/>
      <c r="D111" s="131"/>
      <c r="E111" s="12">
        <f>SUM(E110:E110)</f>
        <v>0</v>
      </c>
    </row>
    <row r="112" spans="2:1024" ht="15" customHeight="1">
      <c r="B112" s="2"/>
      <c r="C112" s="2"/>
      <c r="D112" s="2"/>
    </row>
    <row r="113" spans="2:1024" s="67" customFormat="1" ht="15" customHeight="1">
      <c r="B113" s="143" t="s">
        <v>48</v>
      </c>
      <c r="C113" s="143"/>
      <c r="D113" s="143"/>
      <c r="E113" s="66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</row>
    <row r="114" spans="2:1024" ht="15" customHeight="1">
      <c r="B114" s="62">
        <v>4</v>
      </c>
      <c r="C114" s="131" t="s">
        <v>34</v>
      </c>
      <c r="D114" s="131"/>
      <c r="E114" s="62" t="s">
        <v>6</v>
      </c>
    </row>
    <row r="115" spans="2:1024" ht="15" customHeight="1">
      <c r="B115" s="5" t="s">
        <v>42</v>
      </c>
      <c r="C115" s="132" t="s">
        <v>49</v>
      </c>
      <c r="D115" s="132"/>
      <c r="E115" s="7">
        <f>E105</f>
        <v>0</v>
      </c>
    </row>
    <row r="116" spans="2:1024" ht="15" customHeight="1">
      <c r="B116" s="5" t="s">
        <v>45</v>
      </c>
      <c r="C116" s="132" t="s">
        <v>75</v>
      </c>
      <c r="D116" s="132"/>
      <c r="E116" s="7">
        <f>E111</f>
        <v>0</v>
      </c>
    </row>
    <row r="117" spans="2:1024" ht="15" customHeight="1">
      <c r="B117" s="131" t="s">
        <v>36</v>
      </c>
      <c r="C117" s="131"/>
      <c r="D117" s="131"/>
      <c r="E117" s="12">
        <f>E115+E116</f>
        <v>0</v>
      </c>
    </row>
    <row r="118" spans="2:1024" ht="15" customHeight="1">
      <c r="B118" s="2"/>
      <c r="C118" s="2"/>
      <c r="D118" s="2"/>
    </row>
    <row r="119" spans="2:1024" ht="20.25" customHeight="1">
      <c r="B119" s="130" t="s">
        <v>50</v>
      </c>
      <c r="C119" s="130"/>
      <c r="D119" s="130"/>
      <c r="E119" s="130"/>
      <c r="F119" s="57"/>
      <c r="G119" s="57"/>
      <c r="H119" s="57"/>
      <c r="I119" s="57"/>
    </row>
    <row r="120" spans="2:1024" ht="17.25" customHeight="1">
      <c r="B120" s="62">
        <v>5</v>
      </c>
      <c r="C120" s="131" t="s">
        <v>51</v>
      </c>
      <c r="D120" s="131"/>
      <c r="E120" s="62" t="s">
        <v>6</v>
      </c>
      <c r="F120" s="58"/>
      <c r="G120" s="57"/>
      <c r="H120" s="57"/>
      <c r="I120" s="57"/>
    </row>
    <row r="121" spans="2:1024" ht="17.25" customHeight="1">
      <c r="B121" s="5" t="s">
        <v>7</v>
      </c>
      <c r="C121" s="132" t="s">
        <v>259</v>
      </c>
      <c r="D121" s="132"/>
      <c r="E121" s="7">
        <v>0</v>
      </c>
      <c r="F121" s="57"/>
      <c r="G121" s="57"/>
      <c r="H121" s="57"/>
      <c r="I121" s="57"/>
    </row>
    <row r="122" spans="2:1024" ht="17.25" customHeight="1">
      <c r="B122" s="5" t="s">
        <v>0</v>
      </c>
      <c r="C122" s="155" t="s">
        <v>260</v>
      </c>
      <c r="D122" s="155"/>
      <c r="E122" s="7">
        <v>0</v>
      </c>
      <c r="F122" s="57"/>
      <c r="G122" s="57"/>
      <c r="H122" s="57"/>
      <c r="I122" s="57"/>
    </row>
    <row r="123" spans="2:1024" ht="17.25" customHeight="1">
      <c r="B123" s="5" t="s">
        <v>1</v>
      </c>
      <c r="C123" s="155" t="s">
        <v>263</v>
      </c>
      <c r="D123" s="155"/>
      <c r="E123" s="7">
        <f>(E122*0.15)/12</f>
        <v>0</v>
      </c>
      <c r="F123" s="57"/>
      <c r="G123" s="57"/>
      <c r="H123" s="57"/>
      <c r="I123" s="57"/>
    </row>
    <row r="124" spans="2:1024" ht="17.25" customHeight="1">
      <c r="B124" s="5" t="s">
        <v>2</v>
      </c>
      <c r="C124" s="132" t="s">
        <v>96</v>
      </c>
      <c r="D124" s="132"/>
      <c r="E124" s="7"/>
      <c r="F124" s="57"/>
      <c r="G124" s="57"/>
      <c r="H124" s="57"/>
      <c r="I124" s="57"/>
    </row>
    <row r="125" spans="2:1024" ht="26.25" customHeight="1">
      <c r="B125" s="131" t="s">
        <v>52</v>
      </c>
      <c r="C125" s="131"/>
      <c r="D125" s="131"/>
      <c r="E125" s="12">
        <f>SUM(E121:E124)</f>
        <v>0</v>
      </c>
    </row>
    <row r="126" spans="2:1024" ht="16.5" customHeight="1">
      <c r="B126" s="2"/>
      <c r="C126" s="2"/>
      <c r="D126" s="2"/>
    </row>
    <row r="127" spans="2:1024" ht="18.75" customHeight="1">
      <c r="B127" s="156" t="s">
        <v>53</v>
      </c>
      <c r="C127" s="156"/>
      <c r="D127" s="156"/>
      <c r="E127" s="156"/>
    </row>
    <row r="128" spans="2:1024" ht="16.5" customHeight="1">
      <c r="B128" s="62">
        <v>6</v>
      </c>
      <c r="C128" s="17" t="s">
        <v>54</v>
      </c>
      <c r="D128" s="62" t="s">
        <v>55</v>
      </c>
      <c r="E128" s="23" t="s">
        <v>6</v>
      </c>
    </row>
    <row r="129" spans="2:5" ht="16.5" customHeight="1">
      <c r="B129" s="5" t="s">
        <v>7</v>
      </c>
      <c r="C129" s="14" t="s">
        <v>56</v>
      </c>
      <c r="D129" s="65">
        <v>0</v>
      </c>
      <c r="E129" s="64">
        <f>E149*D129</f>
        <v>0</v>
      </c>
    </row>
    <row r="130" spans="2:5" ht="16.5" customHeight="1">
      <c r="B130" s="5" t="s">
        <v>0</v>
      </c>
      <c r="C130" s="24" t="s">
        <v>57</v>
      </c>
      <c r="D130" s="25">
        <v>0</v>
      </c>
      <c r="E130" s="64">
        <f>(E149+E129)*D130</f>
        <v>0</v>
      </c>
    </row>
    <row r="131" spans="2:5" ht="16.5" customHeight="1">
      <c r="B131" s="157" t="s">
        <v>1</v>
      </c>
      <c r="C131" s="14" t="s">
        <v>58</v>
      </c>
      <c r="D131" s="65"/>
      <c r="E131" s="64"/>
    </row>
    <row r="132" spans="2:5" ht="16.5" customHeight="1">
      <c r="B132" s="157"/>
      <c r="C132" s="26" t="s">
        <v>76</v>
      </c>
      <c r="D132" s="27"/>
      <c r="E132" s="28"/>
    </row>
    <row r="133" spans="2:5">
      <c r="B133" s="157"/>
      <c r="C133" s="14" t="s">
        <v>124</v>
      </c>
      <c r="D133" s="59">
        <v>0</v>
      </c>
      <c r="E133" s="64">
        <f>($E$129+$E$130+$E$149)/(1-($D$133+$D$134+$D$136))*D133</f>
        <v>0</v>
      </c>
    </row>
    <row r="134" spans="2:5">
      <c r="B134" s="157"/>
      <c r="C134" s="29" t="s">
        <v>125</v>
      </c>
      <c r="D134" s="60">
        <v>0</v>
      </c>
      <c r="E134" s="64">
        <f>($E$129+$E$130+$E$149)/(1-($D$133+$D$134+$D$136))*D134</f>
        <v>0</v>
      </c>
    </row>
    <row r="135" spans="2:5" ht="24">
      <c r="B135" s="157"/>
      <c r="C135" s="14" t="s">
        <v>126</v>
      </c>
      <c r="D135" s="30">
        <v>0</v>
      </c>
      <c r="E135" s="31">
        <f>IF(D135="","",(E149+E129+E130+E136)*D135)</f>
        <v>0</v>
      </c>
    </row>
    <row r="136" spans="2:5">
      <c r="B136" s="157"/>
      <c r="C136" s="32" t="s">
        <v>59</v>
      </c>
      <c r="D136" s="158">
        <v>0</v>
      </c>
      <c r="E136" s="159">
        <f>($E$129+$E$130+$E$149)/(1-($D$133+$D$134+$D$136))*D136</f>
        <v>0</v>
      </c>
    </row>
    <row r="137" spans="2:5">
      <c r="B137" s="157"/>
      <c r="C137" s="29" t="s">
        <v>60</v>
      </c>
      <c r="D137" s="158"/>
      <c r="E137" s="159"/>
    </row>
    <row r="138" spans="2:5">
      <c r="B138" s="131" t="s">
        <v>61</v>
      </c>
      <c r="C138" s="131"/>
      <c r="D138" s="62"/>
      <c r="E138" s="33">
        <f>SUM(E129:E137)</f>
        <v>0</v>
      </c>
    </row>
    <row r="139" spans="2:5" ht="15" customHeight="1">
      <c r="B139" s="154" t="s">
        <v>113</v>
      </c>
      <c r="C139" s="154"/>
      <c r="D139" s="154"/>
      <c r="E139" s="154"/>
    </row>
    <row r="140" spans="2:5" ht="15" customHeight="1">
      <c r="B140" s="154" t="s">
        <v>114</v>
      </c>
      <c r="C140" s="154"/>
      <c r="D140" s="154"/>
      <c r="E140" s="154"/>
    </row>
    <row r="141" spans="2:5" ht="15" customHeight="1">
      <c r="B141" s="2"/>
      <c r="C141" s="2"/>
      <c r="D141" s="2"/>
    </row>
    <row r="142" spans="2:5" ht="18.75" customHeight="1">
      <c r="B142" s="130" t="s">
        <v>62</v>
      </c>
      <c r="C142" s="130"/>
      <c r="D142" s="130"/>
      <c r="E142" s="130"/>
    </row>
    <row r="143" spans="2:5" ht="16.5" customHeight="1">
      <c r="B143" s="34"/>
      <c r="C143" s="131" t="s">
        <v>63</v>
      </c>
      <c r="D143" s="131"/>
      <c r="E143" s="11" t="s">
        <v>64</v>
      </c>
    </row>
    <row r="144" spans="2:5" ht="16.5" customHeight="1">
      <c r="B144" s="5" t="s">
        <v>7</v>
      </c>
      <c r="C144" s="132" t="s">
        <v>65</v>
      </c>
      <c r="D144" s="132"/>
      <c r="E144" s="7">
        <f>E31</f>
        <v>0</v>
      </c>
    </row>
    <row r="145" spans="2:5" ht="16.5" customHeight="1">
      <c r="B145" s="5" t="s">
        <v>0</v>
      </c>
      <c r="C145" s="132" t="s">
        <v>66</v>
      </c>
      <c r="D145" s="132"/>
      <c r="E145" s="7">
        <f>E81</f>
        <v>0</v>
      </c>
    </row>
    <row r="146" spans="2:5" ht="16.5" customHeight="1">
      <c r="B146" s="5" t="s">
        <v>1</v>
      </c>
      <c r="C146" s="132" t="s">
        <v>67</v>
      </c>
      <c r="D146" s="132"/>
      <c r="E146" s="7">
        <f>E91</f>
        <v>0</v>
      </c>
    </row>
    <row r="147" spans="2:5" ht="16.5" customHeight="1">
      <c r="B147" s="5" t="s">
        <v>2</v>
      </c>
      <c r="C147" s="132" t="s">
        <v>68</v>
      </c>
      <c r="D147" s="132"/>
      <c r="E147" s="7">
        <f>E117</f>
        <v>0</v>
      </c>
    </row>
    <row r="148" spans="2:5" ht="16.5" customHeight="1">
      <c r="B148" s="5" t="s">
        <v>8</v>
      </c>
      <c r="C148" s="132" t="s">
        <v>69</v>
      </c>
      <c r="D148" s="132"/>
      <c r="E148" s="7">
        <f>E125</f>
        <v>0</v>
      </c>
    </row>
    <row r="149" spans="2:5" ht="16.5" customHeight="1">
      <c r="B149" s="137" t="s">
        <v>70</v>
      </c>
      <c r="C149" s="137"/>
      <c r="D149" s="137"/>
      <c r="E149" s="16">
        <f>SUM(E144:E148)</f>
        <v>0</v>
      </c>
    </row>
    <row r="150" spans="2:5" ht="16.5" customHeight="1">
      <c r="B150" s="6" t="s">
        <v>9</v>
      </c>
      <c r="C150" s="132" t="s">
        <v>71</v>
      </c>
      <c r="D150" s="132"/>
      <c r="E150" s="7">
        <f>E138</f>
        <v>0</v>
      </c>
    </row>
    <row r="151" spans="2:5" ht="16.5" customHeight="1">
      <c r="B151" s="131" t="s">
        <v>72</v>
      </c>
      <c r="C151" s="131"/>
      <c r="D151" s="131"/>
      <c r="E151" s="12">
        <f>ROUND(SUM(E150+E149),2)</f>
        <v>0</v>
      </c>
    </row>
    <row r="152" spans="2:5">
      <c r="B152" s="2"/>
      <c r="C152" s="2"/>
      <c r="D152" s="2"/>
    </row>
    <row r="153" spans="2:5">
      <c r="B153" s="2"/>
      <c r="C153" s="2"/>
      <c r="D153" s="2"/>
      <c r="E153" s="47"/>
    </row>
    <row r="154" spans="2:5">
      <c r="B154" s="2"/>
      <c r="C154" s="2"/>
      <c r="D154" s="2"/>
    </row>
    <row r="155" spans="2:5">
      <c r="B155" s="2"/>
      <c r="C155" s="2"/>
      <c r="D155" s="2"/>
    </row>
    <row r="156" spans="2:5">
      <c r="B156" s="2"/>
      <c r="C156" s="2"/>
      <c r="D156" s="2"/>
    </row>
  </sheetData>
  <mergeCells count="90">
    <mergeCell ref="B151:D151"/>
    <mergeCell ref="C145:D145"/>
    <mergeCell ref="C146:D146"/>
    <mergeCell ref="C147:D147"/>
    <mergeCell ref="C148:D148"/>
    <mergeCell ref="B149:D149"/>
    <mergeCell ref="C150:D150"/>
    <mergeCell ref="C144:D144"/>
    <mergeCell ref="C124:D124"/>
    <mergeCell ref="B125:D125"/>
    <mergeCell ref="B127:E127"/>
    <mergeCell ref="B131:B137"/>
    <mergeCell ref="D136:D137"/>
    <mergeCell ref="E136:E137"/>
    <mergeCell ref="B138:C138"/>
    <mergeCell ref="B139:E139"/>
    <mergeCell ref="B140:E140"/>
    <mergeCell ref="B142:E142"/>
    <mergeCell ref="C143:D143"/>
    <mergeCell ref="C123:D123"/>
    <mergeCell ref="B111:D111"/>
    <mergeCell ref="B113:D113"/>
    <mergeCell ref="C114:D114"/>
    <mergeCell ref="C115:D115"/>
    <mergeCell ref="C116:D116"/>
    <mergeCell ref="B117:D117"/>
    <mergeCell ref="B119:E119"/>
    <mergeCell ref="C120:D120"/>
    <mergeCell ref="C121:D121"/>
    <mergeCell ref="C122:D122"/>
    <mergeCell ref="C109:D109"/>
    <mergeCell ref="B83:E83"/>
    <mergeCell ref="C84:D84"/>
    <mergeCell ref="B91:D91"/>
    <mergeCell ref="B92:E92"/>
    <mergeCell ref="B93:E93"/>
    <mergeCell ref="B94:D94"/>
    <mergeCell ref="C95:D95"/>
    <mergeCell ref="B105:D105"/>
    <mergeCell ref="B106:E106"/>
    <mergeCell ref="B107:E107"/>
    <mergeCell ref="B108:D108"/>
    <mergeCell ref="B81:D81"/>
    <mergeCell ref="C69:D69"/>
    <mergeCell ref="C70:D70"/>
    <mergeCell ref="C71:D71"/>
    <mergeCell ref="B72:D72"/>
    <mergeCell ref="B73:E73"/>
    <mergeCell ref="B74:E74"/>
    <mergeCell ref="B76:D76"/>
    <mergeCell ref="C77:D77"/>
    <mergeCell ref="C78:D78"/>
    <mergeCell ref="C79:D79"/>
    <mergeCell ref="C80:D80"/>
    <mergeCell ref="C68:D68"/>
    <mergeCell ref="B42:E42"/>
    <mergeCell ref="B43:E43"/>
    <mergeCell ref="B44:E44"/>
    <mergeCell ref="B46:E46"/>
    <mergeCell ref="B61:D61"/>
    <mergeCell ref="C62:D62"/>
    <mergeCell ref="C63:D63"/>
    <mergeCell ref="C64:D64"/>
    <mergeCell ref="C65:D65"/>
    <mergeCell ref="C66:D66"/>
    <mergeCell ref="C67:D67"/>
    <mergeCell ref="B41:D41"/>
    <mergeCell ref="C26:D26"/>
    <mergeCell ref="C27:D27"/>
    <mergeCell ref="C28:D28"/>
    <mergeCell ref="C29:D29"/>
    <mergeCell ref="C30:D30"/>
    <mergeCell ref="C31:D31"/>
    <mergeCell ref="B32:E32"/>
    <mergeCell ref="B34:E34"/>
    <mergeCell ref="B35:D35"/>
    <mergeCell ref="C36:D36"/>
    <mergeCell ref="B39:D39"/>
    <mergeCell ref="C25:D25"/>
    <mergeCell ref="B2:E2"/>
    <mergeCell ref="B3:E3"/>
    <mergeCell ref="B5:E5"/>
    <mergeCell ref="B7:E7"/>
    <mergeCell ref="B8:E8"/>
    <mergeCell ref="B9:E9"/>
    <mergeCell ref="B20:E20"/>
    <mergeCell ref="C21:D21"/>
    <mergeCell ref="C22:D22"/>
    <mergeCell ref="C23:D23"/>
    <mergeCell ref="C24:D24"/>
  </mergeCells>
  <dataValidations count="5">
    <dataValidation allowBlank="1" showInputMessage="1" showErrorMessage="1" promptTitle="Orientação de preenchimento" prompt="Caso a empresa seja optante pela desoneração, zerar esse item e incluir o % da CPRB no módulo 6" sqref="C48:D48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1:D71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1 C110:D110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35:D135"/>
    <dataValidation allowBlank="1" showInputMessage="1" showErrorMessage="1" prompt="Quando necessário os valores monetários devem ser arredondados em 2 (duas)_x000a_casa decimais de acordo com a Norma ABNT NBR 5891" sqref="E151"/>
  </dataValidations>
  <pageMargins left="0.51181102362204722" right="0.51181102362204722" top="0.78740157480314965" bottom="0.78740157480314965" header="0.31496062992125984" footer="0.31496062992125984"/>
  <pageSetup paperSize="9" scale="71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2"/>
  <sheetViews>
    <sheetView view="pageBreakPreview" topLeftCell="A64" zoomScale="60" zoomScaleNormal="100" workbookViewId="0">
      <selection activeCell="B2" sqref="B2:H92"/>
    </sheetView>
  </sheetViews>
  <sheetFormatPr defaultRowHeight="14.25"/>
  <cols>
    <col min="8" max="8" width="11" bestFit="1" customWidth="1"/>
  </cols>
  <sheetData>
    <row r="1" spans="2:8" ht="15" thickBot="1"/>
    <row r="2" spans="2:8" ht="15.75" thickTop="1" thickBot="1">
      <c r="B2" s="166" t="s">
        <v>166</v>
      </c>
      <c r="C2" s="166"/>
      <c r="D2" s="166"/>
      <c r="E2" s="166"/>
      <c r="F2" s="166"/>
      <c r="G2" s="166"/>
      <c r="H2" s="166"/>
    </row>
    <row r="3" spans="2:8" ht="15.75" thickTop="1" thickBot="1">
      <c r="B3" s="167"/>
      <c r="C3" s="167"/>
      <c r="D3" s="167"/>
      <c r="E3" s="167"/>
      <c r="F3" s="167"/>
      <c r="G3" s="167"/>
      <c r="H3" s="167"/>
    </row>
    <row r="4" spans="2:8" ht="15.75" thickTop="1" thickBot="1">
      <c r="B4" s="166" t="s">
        <v>167</v>
      </c>
      <c r="C4" s="166"/>
      <c r="D4" s="166" t="s">
        <v>193</v>
      </c>
      <c r="E4" s="166"/>
      <c r="F4" s="166"/>
      <c r="G4" s="166"/>
      <c r="H4" s="166"/>
    </row>
    <row r="5" spans="2:8" ht="18.75" thickTop="1">
      <c r="B5" s="79" t="s">
        <v>168</v>
      </c>
      <c r="C5" s="168" t="s">
        <v>169</v>
      </c>
      <c r="D5" s="168"/>
      <c r="E5" s="80" t="s">
        <v>170</v>
      </c>
      <c r="F5" s="80" t="s">
        <v>171</v>
      </c>
      <c r="G5" s="80" t="s">
        <v>172</v>
      </c>
      <c r="H5" s="81" t="s">
        <v>173</v>
      </c>
    </row>
    <row r="6" spans="2:8">
      <c r="B6" s="82">
        <v>1</v>
      </c>
      <c r="C6" s="161" t="s">
        <v>174</v>
      </c>
      <c r="D6" s="161"/>
      <c r="E6" s="83" t="s">
        <v>170</v>
      </c>
      <c r="F6" s="83">
        <v>3</v>
      </c>
      <c r="G6" s="84">
        <v>0</v>
      </c>
      <c r="H6" s="85">
        <f t="shared" ref="H6:H17" si="0">F6*G6</f>
        <v>0</v>
      </c>
    </row>
    <row r="7" spans="2:8">
      <c r="B7" s="82">
        <f t="shared" ref="B7:B17" si="1">B6+1</f>
        <v>2</v>
      </c>
      <c r="C7" s="161" t="s">
        <v>175</v>
      </c>
      <c r="D7" s="161"/>
      <c r="E7" s="83" t="s">
        <v>170</v>
      </c>
      <c r="F7" s="83">
        <v>4</v>
      </c>
      <c r="G7" s="84">
        <v>0</v>
      </c>
      <c r="H7" s="85">
        <f t="shared" si="0"/>
        <v>0</v>
      </c>
    </row>
    <row r="8" spans="2:8">
      <c r="B8" s="82">
        <f t="shared" si="1"/>
        <v>3</v>
      </c>
      <c r="C8" s="161" t="s">
        <v>197</v>
      </c>
      <c r="D8" s="161"/>
      <c r="E8" s="83" t="s">
        <v>170</v>
      </c>
      <c r="F8" s="83">
        <v>2</v>
      </c>
      <c r="G8" s="84">
        <v>0</v>
      </c>
      <c r="H8" s="85">
        <f t="shared" si="0"/>
        <v>0</v>
      </c>
    </row>
    <row r="9" spans="2:8">
      <c r="B9" s="82">
        <f t="shared" si="1"/>
        <v>4</v>
      </c>
      <c r="C9" s="161" t="s">
        <v>176</v>
      </c>
      <c r="D9" s="161"/>
      <c r="E9" s="83" t="s">
        <v>177</v>
      </c>
      <c r="F9" s="83">
        <v>4</v>
      </c>
      <c r="G9" s="84">
        <v>0</v>
      </c>
      <c r="H9" s="85">
        <f t="shared" si="0"/>
        <v>0</v>
      </c>
    </row>
    <row r="10" spans="2:8">
      <c r="B10" s="82">
        <f t="shared" si="1"/>
        <v>5</v>
      </c>
      <c r="C10" s="161" t="s">
        <v>178</v>
      </c>
      <c r="D10" s="161"/>
      <c r="E10" s="83" t="s">
        <v>177</v>
      </c>
      <c r="F10" s="83">
        <v>1</v>
      </c>
      <c r="G10" s="84">
        <v>0</v>
      </c>
      <c r="H10" s="85">
        <f t="shared" si="0"/>
        <v>0</v>
      </c>
    </row>
    <row r="11" spans="2:8">
      <c r="B11" s="82">
        <f t="shared" si="1"/>
        <v>6</v>
      </c>
      <c r="C11" s="161" t="s">
        <v>179</v>
      </c>
      <c r="D11" s="161"/>
      <c r="E11" s="83" t="s">
        <v>177</v>
      </c>
      <c r="F11" s="83">
        <v>1</v>
      </c>
      <c r="G11" s="84">
        <v>0</v>
      </c>
      <c r="H11" s="85">
        <f t="shared" si="0"/>
        <v>0</v>
      </c>
    </row>
    <row r="12" spans="2:8" ht="14.25" customHeight="1">
      <c r="B12" s="82">
        <f t="shared" si="1"/>
        <v>7</v>
      </c>
      <c r="C12" s="164" t="s">
        <v>195</v>
      </c>
      <c r="D12" s="165"/>
      <c r="E12" s="86" t="s">
        <v>170</v>
      </c>
      <c r="F12" s="86">
        <v>1</v>
      </c>
      <c r="G12" s="84">
        <v>0</v>
      </c>
      <c r="H12" s="85">
        <f t="shared" si="0"/>
        <v>0</v>
      </c>
    </row>
    <row r="13" spans="2:8" ht="14.25" customHeight="1">
      <c r="B13" s="82">
        <f t="shared" si="1"/>
        <v>8</v>
      </c>
      <c r="C13" s="164" t="s">
        <v>196</v>
      </c>
      <c r="D13" s="165"/>
      <c r="E13" s="86" t="s">
        <v>170</v>
      </c>
      <c r="F13" s="86">
        <v>1</v>
      </c>
      <c r="G13" s="84">
        <v>0</v>
      </c>
      <c r="H13" s="85">
        <f t="shared" si="0"/>
        <v>0</v>
      </c>
    </row>
    <row r="14" spans="2:8">
      <c r="B14" s="82">
        <f>B13+1</f>
        <v>9</v>
      </c>
      <c r="C14" s="161" t="s">
        <v>181</v>
      </c>
      <c r="D14" s="161"/>
      <c r="E14" s="86" t="s">
        <v>170</v>
      </c>
      <c r="F14" s="86">
        <v>10</v>
      </c>
      <c r="G14" s="84">
        <v>0</v>
      </c>
      <c r="H14" s="85">
        <f t="shared" si="0"/>
        <v>0</v>
      </c>
    </row>
    <row r="15" spans="2:8" ht="14.25" customHeight="1">
      <c r="B15" s="82">
        <f t="shared" si="1"/>
        <v>10</v>
      </c>
      <c r="C15" s="164" t="s">
        <v>194</v>
      </c>
      <c r="D15" s="165"/>
      <c r="E15" s="86" t="s">
        <v>177</v>
      </c>
      <c r="F15" s="86">
        <v>10</v>
      </c>
      <c r="G15" s="84">
        <v>0</v>
      </c>
      <c r="H15" s="85">
        <f t="shared" si="0"/>
        <v>0</v>
      </c>
    </row>
    <row r="16" spans="2:8" ht="14.25" customHeight="1">
      <c r="B16" s="82">
        <f>B15+1</f>
        <v>11</v>
      </c>
      <c r="C16" s="164" t="s">
        <v>182</v>
      </c>
      <c r="D16" s="165"/>
      <c r="E16" s="86" t="s">
        <v>170</v>
      </c>
      <c r="F16" s="86">
        <v>3</v>
      </c>
      <c r="G16" s="84">
        <v>0</v>
      </c>
      <c r="H16" s="85">
        <f t="shared" si="0"/>
        <v>0</v>
      </c>
    </row>
    <row r="17" spans="2:8" ht="15" thickBot="1">
      <c r="B17" s="82">
        <f t="shared" si="1"/>
        <v>12</v>
      </c>
      <c r="C17" s="161" t="s">
        <v>183</v>
      </c>
      <c r="D17" s="161"/>
      <c r="E17" s="86" t="s">
        <v>170</v>
      </c>
      <c r="F17" s="86">
        <v>1</v>
      </c>
      <c r="G17" s="84">
        <v>0</v>
      </c>
      <c r="H17" s="87">
        <f t="shared" si="0"/>
        <v>0</v>
      </c>
    </row>
    <row r="18" spans="2:8" ht="15.75" thickTop="1" thickBot="1">
      <c r="B18" s="162" t="s">
        <v>251</v>
      </c>
      <c r="C18" s="162"/>
      <c r="D18" s="162"/>
      <c r="E18" s="162"/>
      <c r="F18" s="162"/>
      <c r="G18" s="162"/>
      <c r="H18" s="88">
        <f>SUM(H6:H17)</f>
        <v>0</v>
      </c>
    </row>
    <row r="19" spans="2:8" ht="15.75" thickTop="1" thickBot="1">
      <c r="B19" s="163"/>
      <c r="C19" s="163"/>
      <c r="D19" s="163"/>
      <c r="E19" s="163"/>
      <c r="F19" s="163"/>
      <c r="G19" s="163"/>
      <c r="H19" s="163"/>
    </row>
    <row r="20" spans="2:8" ht="15.75" thickTop="1" thickBot="1">
      <c r="B20" s="162" t="s">
        <v>184</v>
      </c>
      <c r="C20" s="162"/>
      <c r="D20" s="162"/>
      <c r="E20" s="162"/>
      <c r="F20" s="162"/>
      <c r="G20" s="162"/>
      <c r="H20" s="88">
        <f>H18/10</f>
        <v>0</v>
      </c>
    </row>
    <row r="21" spans="2:8" ht="15" thickTop="1">
      <c r="B21" s="160" t="s">
        <v>198</v>
      </c>
      <c r="C21" s="160"/>
      <c r="D21" s="160"/>
      <c r="E21" s="160"/>
      <c r="F21" s="160"/>
      <c r="G21" s="160"/>
      <c r="H21" s="160"/>
    </row>
    <row r="22" spans="2:8" ht="15" thickBot="1"/>
    <row r="23" spans="2:8" ht="15.75" thickTop="1" thickBot="1">
      <c r="B23" s="166" t="s">
        <v>167</v>
      </c>
      <c r="C23" s="166"/>
      <c r="D23" s="166" t="s">
        <v>207</v>
      </c>
      <c r="E23" s="166"/>
      <c r="F23" s="166"/>
      <c r="G23" s="166"/>
      <c r="H23" s="166"/>
    </row>
    <row r="24" spans="2:8" ht="18.75" thickTop="1">
      <c r="B24" s="79" t="s">
        <v>168</v>
      </c>
      <c r="C24" s="168" t="s">
        <v>169</v>
      </c>
      <c r="D24" s="168"/>
      <c r="E24" s="89" t="s">
        <v>170</v>
      </c>
      <c r="F24" s="89" t="s">
        <v>171</v>
      </c>
      <c r="G24" s="89" t="s">
        <v>172</v>
      </c>
      <c r="H24" s="81" t="s">
        <v>173</v>
      </c>
    </row>
    <row r="25" spans="2:8">
      <c r="B25" s="82">
        <v>1</v>
      </c>
      <c r="C25" s="161" t="s">
        <v>174</v>
      </c>
      <c r="D25" s="161"/>
      <c r="E25" s="83" t="s">
        <v>170</v>
      </c>
      <c r="F25" s="83">
        <v>3</v>
      </c>
      <c r="G25" s="84">
        <v>0</v>
      </c>
      <c r="H25" s="85">
        <f t="shared" ref="H25:H36" si="2">F25*G25</f>
        <v>0</v>
      </c>
    </row>
    <row r="26" spans="2:8">
      <c r="B26" s="82">
        <f t="shared" ref="B26:B36" si="3">B25+1</f>
        <v>2</v>
      </c>
      <c r="C26" s="161" t="s">
        <v>200</v>
      </c>
      <c r="D26" s="161"/>
      <c r="E26" s="83" t="s">
        <v>170</v>
      </c>
      <c r="F26" s="83">
        <v>4</v>
      </c>
      <c r="G26" s="84">
        <v>0</v>
      </c>
      <c r="H26" s="85">
        <f t="shared" si="2"/>
        <v>0</v>
      </c>
    </row>
    <row r="27" spans="2:8">
      <c r="B27" s="82">
        <f t="shared" si="3"/>
        <v>3</v>
      </c>
      <c r="C27" s="161" t="s">
        <v>197</v>
      </c>
      <c r="D27" s="161"/>
      <c r="E27" s="83" t="s">
        <v>170</v>
      </c>
      <c r="F27" s="83">
        <v>2</v>
      </c>
      <c r="G27" s="84">
        <v>0</v>
      </c>
      <c r="H27" s="85">
        <f t="shared" si="2"/>
        <v>0</v>
      </c>
    </row>
    <row r="28" spans="2:8">
      <c r="B28" s="82">
        <f t="shared" si="3"/>
        <v>4</v>
      </c>
      <c r="C28" s="161" t="s">
        <v>176</v>
      </c>
      <c r="D28" s="161"/>
      <c r="E28" s="83" t="s">
        <v>177</v>
      </c>
      <c r="F28" s="83">
        <v>4</v>
      </c>
      <c r="G28" s="84">
        <v>0</v>
      </c>
      <c r="H28" s="85">
        <f t="shared" si="2"/>
        <v>0</v>
      </c>
    </row>
    <row r="29" spans="2:8">
      <c r="B29" s="82">
        <f t="shared" si="3"/>
        <v>5</v>
      </c>
      <c r="C29" s="161" t="s">
        <v>178</v>
      </c>
      <c r="D29" s="161"/>
      <c r="E29" s="83" t="s">
        <v>177</v>
      </c>
      <c r="F29" s="83">
        <v>1</v>
      </c>
      <c r="G29" s="84">
        <v>0</v>
      </c>
      <c r="H29" s="85">
        <f t="shared" si="2"/>
        <v>0</v>
      </c>
    </row>
    <row r="30" spans="2:8">
      <c r="B30" s="82">
        <f t="shared" si="3"/>
        <v>6</v>
      </c>
      <c r="C30" s="161" t="s">
        <v>202</v>
      </c>
      <c r="D30" s="161"/>
      <c r="E30" s="83" t="s">
        <v>177</v>
      </c>
      <c r="F30" s="83">
        <v>1</v>
      </c>
      <c r="G30" s="84">
        <v>0</v>
      </c>
      <c r="H30" s="85">
        <f t="shared" si="2"/>
        <v>0</v>
      </c>
    </row>
    <row r="31" spans="2:8">
      <c r="B31" s="82">
        <f t="shared" si="3"/>
        <v>7</v>
      </c>
      <c r="C31" s="164" t="s">
        <v>201</v>
      </c>
      <c r="D31" s="165"/>
      <c r="E31" s="86" t="s">
        <v>170</v>
      </c>
      <c r="F31" s="86">
        <v>1</v>
      </c>
      <c r="G31" s="84">
        <v>0</v>
      </c>
      <c r="H31" s="85">
        <f t="shared" ref="H31" si="4">F31*G31</f>
        <v>0</v>
      </c>
    </row>
    <row r="32" spans="2:8">
      <c r="B32" s="82">
        <f t="shared" si="3"/>
        <v>8</v>
      </c>
      <c r="C32" s="164" t="s">
        <v>196</v>
      </c>
      <c r="D32" s="165"/>
      <c r="E32" s="86" t="s">
        <v>170</v>
      </c>
      <c r="F32" s="86">
        <v>1</v>
      </c>
      <c r="G32" s="84">
        <v>0</v>
      </c>
      <c r="H32" s="85">
        <f t="shared" si="2"/>
        <v>0</v>
      </c>
    </row>
    <row r="33" spans="2:8">
      <c r="B33" s="82">
        <f t="shared" si="3"/>
        <v>9</v>
      </c>
      <c r="C33" s="161" t="s">
        <v>181</v>
      </c>
      <c r="D33" s="161"/>
      <c r="E33" s="86" t="s">
        <v>170</v>
      </c>
      <c r="F33" s="86">
        <v>10</v>
      </c>
      <c r="G33" s="84">
        <v>0</v>
      </c>
      <c r="H33" s="85">
        <f t="shared" si="2"/>
        <v>0</v>
      </c>
    </row>
    <row r="34" spans="2:8">
      <c r="B34" s="82">
        <f t="shared" si="3"/>
        <v>10</v>
      </c>
      <c r="C34" s="164" t="s">
        <v>194</v>
      </c>
      <c r="D34" s="165"/>
      <c r="E34" s="86" t="s">
        <v>177</v>
      </c>
      <c r="F34" s="86">
        <v>10</v>
      </c>
      <c r="G34" s="84">
        <v>0</v>
      </c>
      <c r="H34" s="85">
        <f t="shared" si="2"/>
        <v>0</v>
      </c>
    </row>
    <row r="35" spans="2:8">
      <c r="B35" s="82">
        <f t="shared" si="3"/>
        <v>11</v>
      </c>
      <c r="C35" s="164" t="s">
        <v>208</v>
      </c>
      <c r="D35" s="165"/>
      <c r="E35" s="86" t="s">
        <v>170</v>
      </c>
      <c r="F35" s="86">
        <v>2</v>
      </c>
      <c r="G35" s="84">
        <v>0</v>
      </c>
      <c r="H35" s="85">
        <f t="shared" si="2"/>
        <v>0</v>
      </c>
    </row>
    <row r="36" spans="2:8" ht="15" thickBot="1">
      <c r="B36" s="82">
        <f t="shared" si="3"/>
        <v>12</v>
      </c>
      <c r="C36" s="161" t="s">
        <v>183</v>
      </c>
      <c r="D36" s="161"/>
      <c r="E36" s="86" t="s">
        <v>170</v>
      </c>
      <c r="F36" s="86">
        <v>1</v>
      </c>
      <c r="G36" s="84">
        <v>0</v>
      </c>
      <c r="H36" s="87">
        <f t="shared" si="2"/>
        <v>0</v>
      </c>
    </row>
    <row r="37" spans="2:8" ht="15.75" thickTop="1" thickBot="1">
      <c r="B37" s="162" t="s">
        <v>251</v>
      </c>
      <c r="C37" s="162"/>
      <c r="D37" s="162"/>
      <c r="E37" s="162"/>
      <c r="F37" s="162"/>
      <c r="G37" s="162"/>
      <c r="H37" s="88">
        <f>SUM(H25:H36)</f>
        <v>0</v>
      </c>
    </row>
    <row r="38" spans="2:8" ht="15.75" thickTop="1" thickBot="1">
      <c r="B38" s="163"/>
      <c r="C38" s="163"/>
      <c r="D38" s="163"/>
      <c r="E38" s="163"/>
      <c r="F38" s="163"/>
      <c r="G38" s="163"/>
      <c r="H38" s="163"/>
    </row>
    <row r="39" spans="2:8" ht="15.75" thickTop="1" thickBot="1">
      <c r="B39" s="162" t="s">
        <v>184</v>
      </c>
      <c r="C39" s="162"/>
      <c r="D39" s="162"/>
      <c r="E39" s="162"/>
      <c r="F39" s="162"/>
      <c r="G39" s="162"/>
      <c r="H39" s="88">
        <f>H37/10</f>
        <v>0</v>
      </c>
    </row>
    <row r="40" spans="2:8" ht="15" thickTop="1">
      <c r="B40" s="160" t="s">
        <v>198</v>
      </c>
      <c r="C40" s="160"/>
      <c r="D40" s="160"/>
      <c r="E40" s="160"/>
      <c r="F40" s="160"/>
      <c r="G40" s="160"/>
      <c r="H40" s="160"/>
    </row>
    <row r="41" spans="2:8" ht="15" thickBot="1"/>
    <row r="42" spans="2:8" ht="15.75" thickTop="1" thickBot="1">
      <c r="B42" s="166" t="s">
        <v>167</v>
      </c>
      <c r="C42" s="166"/>
      <c r="D42" s="166" t="s">
        <v>199</v>
      </c>
      <c r="E42" s="166"/>
      <c r="F42" s="166"/>
      <c r="G42" s="166"/>
      <c r="H42" s="166"/>
    </row>
    <row r="43" spans="2:8" ht="18.75" thickTop="1">
      <c r="B43" s="79" t="s">
        <v>168</v>
      </c>
      <c r="C43" s="168" t="s">
        <v>169</v>
      </c>
      <c r="D43" s="168"/>
      <c r="E43" s="89" t="s">
        <v>170</v>
      </c>
      <c r="F43" s="89" t="s">
        <v>171</v>
      </c>
      <c r="G43" s="89" t="s">
        <v>172</v>
      </c>
      <c r="H43" s="81" t="s">
        <v>173</v>
      </c>
    </row>
    <row r="44" spans="2:8">
      <c r="B44" s="82">
        <v>1</v>
      </c>
      <c r="C44" s="161" t="s">
        <v>192</v>
      </c>
      <c r="D44" s="161"/>
      <c r="E44" s="83" t="s">
        <v>170</v>
      </c>
      <c r="F44" s="83">
        <v>2</v>
      </c>
      <c r="G44" s="84">
        <v>0</v>
      </c>
      <c r="H44" s="85">
        <f t="shared" ref="H44:H51" si="5">F44*G44</f>
        <v>0</v>
      </c>
    </row>
    <row r="45" spans="2:8">
      <c r="B45" s="82">
        <f t="shared" ref="B45:B51" si="6">B44+1</f>
        <v>2</v>
      </c>
      <c r="C45" s="161" t="s">
        <v>200</v>
      </c>
      <c r="D45" s="161"/>
      <c r="E45" s="83" t="s">
        <v>170</v>
      </c>
      <c r="F45" s="83">
        <v>4</v>
      </c>
      <c r="G45" s="84">
        <v>0</v>
      </c>
      <c r="H45" s="85">
        <f t="shared" si="5"/>
        <v>0</v>
      </c>
    </row>
    <row r="46" spans="2:8">
      <c r="B46" s="82">
        <f t="shared" si="6"/>
        <v>3</v>
      </c>
      <c r="C46" s="161" t="s">
        <v>201</v>
      </c>
      <c r="D46" s="161"/>
      <c r="E46" s="83" t="s">
        <v>170</v>
      </c>
      <c r="F46" s="83">
        <v>2</v>
      </c>
      <c r="G46" s="84">
        <v>0</v>
      </c>
      <c r="H46" s="85">
        <f t="shared" si="5"/>
        <v>0</v>
      </c>
    </row>
    <row r="47" spans="2:8">
      <c r="B47" s="82">
        <f t="shared" si="6"/>
        <v>4</v>
      </c>
      <c r="C47" s="161" t="s">
        <v>203</v>
      </c>
      <c r="D47" s="161"/>
      <c r="E47" s="83" t="s">
        <v>177</v>
      </c>
      <c r="F47" s="83">
        <v>4</v>
      </c>
      <c r="G47" s="84">
        <v>0</v>
      </c>
      <c r="H47" s="85">
        <f t="shared" si="5"/>
        <v>0</v>
      </c>
    </row>
    <row r="48" spans="2:8">
      <c r="B48" s="82">
        <f t="shared" si="6"/>
        <v>5</v>
      </c>
      <c r="C48" s="161" t="s">
        <v>202</v>
      </c>
      <c r="D48" s="161"/>
      <c r="E48" s="83" t="s">
        <v>177</v>
      </c>
      <c r="F48" s="83">
        <v>1</v>
      </c>
      <c r="G48" s="84">
        <v>0</v>
      </c>
      <c r="H48" s="85">
        <f t="shared" si="5"/>
        <v>0</v>
      </c>
    </row>
    <row r="49" spans="2:8">
      <c r="B49" s="82">
        <f t="shared" si="6"/>
        <v>6</v>
      </c>
      <c r="C49" s="161" t="s">
        <v>204</v>
      </c>
      <c r="D49" s="161"/>
      <c r="E49" s="83" t="s">
        <v>170</v>
      </c>
      <c r="F49" s="83">
        <v>2</v>
      </c>
      <c r="G49" s="84">
        <v>0</v>
      </c>
      <c r="H49" s="85">
        <f t="shared" si="5"/>
        <v>0</v>
      </c>
    </row>
    <row r="50" spans="2:8" ht="14.25" customHeight="1">
      <c r="B50" s="82">
        <f t="shared" si="6"/>
        <v>7</v>
      </c>
      <c r="C50" s="164" t="s">
        <v>196</v>
      </c>
      <c r="D50" s="165"/>
      <c r="E50" s="86" t="s">
        <v>170</v>
      </c>
      <c r="F50" s="86">
        <v>1</v>
      </c>
      <c r="G50" s="84">
        <v>0</v>
      </c>
      <c r="H50" s="85">
        <f t="shared" si="5"/>
        <v>0</v>
      </c>
    </row>
    <row r="51" spans="2:8" ht="15" thickBot="1">
      <c r="B51" s="82">
        <f t="shared" si="6"/>
        <v>8</v>
      </c>
      <c r="C51" s="161" t="s">
        <v>183</v>
      </c>
      <c r="D51" s="161"/>
      <c r="E51" s="86" t="s">
        <v>170</v>
      </c>
      <c r="F51" s="86">
        <v>1</v>
      </c>
      <c r="G51" s="84">
        <v>0</v>
      </c>
      <c r="H51" s="87">
        <f t="shared" si="5"/>
        <v>0</v>
      </c>
    </row>
    <row r="52" spans="2:8" ht="15.75" thickTop="1" thickBot="1">
      <c r="B52" s="162" t="s">
        <v>251</v>
      </c>
      <c r="C52" s="162"/>
      <c r="D52" s="162"/>
      <c r="E52" s="162"/>
      <c r="F52" s="162"/>
      <c r="G52" s="162"/>
      <c r="H52" s="88">
        <f>SUM(H44:H51)</f>
        <v>0</v>
      </c>
    </row>
    <row r="53" spans="2:8" ht="15.75" thickTop="1" thickBot="1">
      <c r="B53" s="163"/>
      <c r="C53" s="163"/>
      <c r="D53" s="163"/>
      <c r="E53" s="163"/>
      <c r="F53" s="163"/>
      <c r="G53" s="163"/>
      <c r="H53" s="163"/>
    </row>
    <row r="54" spans="2:8" ht="15.75" thickTop="1" thickBot="1">
      <c r="B54" s="162" t="s">
        <v>184</v>
      </c>
      <c r="C54" s="162"/>
      <c r="D54" s="162"/>
      <c r="E54" s="162"/>
      <c r="F54" s="162"/>
      <c r="G54" s="162"/>
      <c r="H54" s="88">
        <f>H52/10</f>
        <v>0</v>
      </c>
    </row>
    <row r="55" spans="2:8" ht="15" thickTop="1">
      <c r="B55" s="160" t="s">
        <v>198</v>
      </c>
      <c r="C55" s="160"/>
      <c r="D55" s="160"/>
      <c r="E55" s="160"/>
      <c r="F55" s="160"/>
      <c r="G55" s="160"/>
      <c r="H55" s="160"/>
    </row>
    <row r="56" spans="2:8" ht="15" thickBot="1"/>
    <row r="57" spans="2:8" ht="15.75" thickTop="1" thickBot="1">
      <c r="B57" s="166" t="s">
        <v>167</v>
      </c>
      <c r="C57" s="166"/>
      <c r="D57" s="166" t="s">
        <v>205</v>
      </c>
      <c r="E57" s="166"/>
      <c r="F57" s="166"/>
      <c r="G57" s="166"/>
      <c r="H57" s="166"/>
    </row>
    <row r="58" spans="2:8" ht="18.75" thickTop="1">
      <c r="B58" s="79" t="s">
        <v>168</v>
      </c>
      <c r="C58" s="168" t="s">
        <v>169</v>
      </c>
      <c r="D58" s="168"/>
      <c r="E58" s="89" t="s">
        <v>170</v>
      </c>
      <c r="F58" s="89" t="s">
        <v>171</v>
      </c>
      <c r="G58" s="89" t="s">
        <v>172</v>
      </c>
      <c r="H58" s="81" t="s">
        <v>173</v>
      </c>
    </row>
    <row r="59" spans="2:8">
      <c r="B59" s="82">
        <v>1</v>
      </c>
      <c r="C59" s="161" t="s">
        <v>192</v>
      </c>
      <c r="D59" s="161"/>
      <c r="E59" s="83" t="s">
        <v>170</v>
      </c>
      <c r="F59" s="83">
        <v>2</v>
      </c>
      <c r="G59" s="84">
        <v>0</v>
      </c>
      <c r="H59" s="85">
        <f t="shared" ref="H59:H66" si="7">F59*G59</f>
        <v>0</v>
      </c>
    </row>
    <row r="60" spans="2:8">
      <c r="B60" s="82">
        <f t="shared" ref="B60:B66" si="8">B59+1</f>
        <v>2</v>
      </c>
      <c r="C60" s="161" t="s">
        <v>200</v>
      </c>
      <c r="D60" s="161"/>
      <c r="E60" s="83" t="s">
        <v>170</v>
      </c>
      <c r="F60" s="83">
        <v>4</v>
      </c>
      <c r="G60" s="84">
        <v>0</v>
      </c>
      <c r="H60" s="85">
        <f t="shared" si="7"/>
        <v>0</v>
      </c>
    </row>
    <row r="61" spans="2:8" ht="14.25" customHeight="1">
      <c r="B61" s="82">
        <f t="shared" si="8"/>
        <v>3</v>
      </c>
      <c r="C61" s="161" t="s">
        <v>206</v>
      </c>
      <c r="D61" s="161"/>
      <c r="E61" s="83" t="s">
        <v>170</v>
      </c>
      <c r="F61" s="83">
        <v>2</v>
      </c>
      <c r="G61" s="84">
        <v>0</v>
      </c>
      <c r="H61" s="85">
        <f t="shared" si="7"/>
        <v>0</v>
      </c>
    </row>
    <row r="62" spans="2:8">
      <c r="B62" s="82">
        <f t="shared" si="8"/>
        <v>4</v>
      </c>
      <c r="C62" s="161" t="s">
        <v>203</v>
      </c>
      <c r="D62" s="161"/>
      <c r="E62" s="83" t="s">
        <v>177</v>
      </c>
      <c r="F62" s="83">
        <v>4</v>
      </c>
      <c r="G62" s="84">
        <v>0</v>
      </c>
      <c r="H62" s="85">
        <f t="shared" si="7"/>
        <v>0</v>
      </c>
    </row>
    <row r="63" spans="2:8">
      <c r="B63" s="82">
        <f t="shared" si="8"/>
        <v>5</v>
      </c>
      <c r="C63" s="161" t="s">
        <v>202</v>
      </c>
      <c r="D63" s="161"/>
      <c r="E63" s="83" t="s">
        <v>177</v>
      </c>
      <c r="F63" s="83">
        <v>1</v>
      </c>
      <c r="G63" s="84">
        <v>0</v>
      </c>
      <c r="H63" s="85">
        <f t="shared" si="7"/>
        <v>0</v>
      </c>
    </row>
    <row r="64" spans="2:8" ht="14.25" customHeight="1">
      <c r="B64" s="82">
        <f t="shared" si="8"/>
        <v>6</v>
      </c>
      <c r="C64" s="161" t="s">
        <v>215</v>
      </c>
      <c r="D64" s="161"/>
      <c r="E64" s="83" t="s">
        <v>170</v>
      </c>
      <c r="F64" s="83">
        <v>1</v>
      </c>
      <c r="G64" s="84">
        <v>0</v>
      </c>
      <c r="H64" s="85">
        <f t="shared" si="7"/>
        <v>0</v>
      </c>
    </row>
    <row r="65" spans="2:8" ht="14.25" customHeight="1">
      <c r="B65" s="82">
        <f t="shared" si="8"/>
        <v>7</v>
      </c>
      <c r="C65" s="164" t="s">
        <v>196</v>
      </c>
      <c r="D65" s="165"/>
      <c r="E65" s="86" t="s">
        <v>170</v>
      </c>
      <c r="F65" s="86">
        <v>1</v>
      </c>
      <c r="G65" s="84">
        <v>0</v>
      </c>
      <c r="H65" s="85">
        <f t="shared" si="7"/>
        <v>0</v>
      </c>
    </row>
    <row r="66" spans="2:8" ht="14.25" customHeight="1" thickBot="1">
      <c r="B66" s="82">
        <f t="shared" si="8"/>
        <v>8</v>
      </c>
      <c r="C66" s="161" t="s">
        <v>183</v>
      </c>
      <c r="D66" s="161"/>
      <c r="E66" s="86" t="s">
        <v>170</v>
      </c>
      <c r="F66" s="86">
        <v>1</v>
      </c>
      <c r="G66" s="84">
        <v>0</v>
      </c>
      <c r="H66" s="87">
        <f t="shared" si="7"/>
        <v>0</v>
      </c>
    </row>
    <row r="67" spans="2:8" ht="14.25" customHeight="1" thickTop="1" thickBot="1">
      <c r="B67" s="162" t="s">
        <v>251</v>
      </c>
      <c r="C67" s="162"/>
      <c r="D67" s="162"/>
      <c r="E67" s="162"/>
      <c r="F67" s="162"/>
      <c r="G67" s="162"/>
      <c r="H67" s="88">
        <f>SUM(H59:H66)</f>
        <v>0</v>
      </c>
    </row>
    <row r="68" spans="2:8" ht="14.25" customHeight="1" thickTop="1" thickBot="1">
      <c r="B68" s="163"/>
      <c r="C68" s="163"/>
      <c r="D68" s="163"/>
      <c r="E68" s="163"/>
      <c r="F68" s="163"/>
      <c r="G68" s="163"/>
      <c r="H68" s="163"/>
    </row>
    <row r="69" spans="2:8" ht="14.25" customHeight="1" thickTop="1" thickBot="1">
      <c r="B69" s="162" t="s">
        <v>184</v>
      </c>
      <c r="C69" s="162"/>
      <c r="D69" s="162"/>
      <c r="E69" s="162"/>
      <c r="F69" s="162"/>
      <c r="G69" s="162"/>
      <c r="H69" s="88">
        <f>H67/10</f>
        <v>0</v>
      </c>
    </row>
    <row r="70" spans="2:8" ht="14.25" customHeight="1" thickTop="1">
      <c r="B70" s="160" t="s">
        <v>198</v>
      </c>
      <c r="C70" s="160"/>
      <c r="D70" s="160"/>
      <c r="E70" s="160"/>
      <c r="F70" s="160"/>
      <c r="G70" s="160"/>
      <c r="H70" s="160"/>
    </row>
    <row r="71" spans="2:8" ht="14.25" customHeight="1" thickBot="1"/>
    <row r="72" spans="2:8" ht="15.75" thickTop="1" thickBot="1">
      <c r="B72" s="166" t="s">
        <v>167</v>
      </c>
      <c r="C72" s="166"/>
      <c r="D72" s="166" t="s">
        <v>209</v>
      </c>
      <c r="E72" s="166"/>
      <c r="F72" s="166"/>
      <c r="G72" s="166"/>
      <c r="H72" s="166"/>
    </row>
    <row r="73" spans="2:8" ht="18.75" thickTop="1">
      <c r="B73" s="79" t="s">
        <v>168</v>
      </c>
      <c r="C73" s="168" t="s">
        <v>169</v>
      </c>
      <c r="D73" s="168"/>
      <c r="E73" s="89" t="s">
        <v>170</v>
      </c>
      <c r="F73" s="89" t="s">
        <v>171</v>
      </c>
      <c r="G73" s="89" t="s">
        <v>172</v>
      </c>
      <c r="H73" s="81" t="s">
        <v>173</v>
      </c>
    </row>
    <row r="74" spans="2:8">
      <c r="B74" s="82">
        <v>1</v>
      </c>
      <c r="C74" s="161" t="s">
        <v>174</v>
      </c>
      <c r="D74" s="161"/>
      <c r="E74" s="83" t="s">
        <v>170</v>
      </c>
      <c r="F74" s="83">
        <v>3</v>
      </c>
      <c r="G74" s="84">
        <v>0</v>
      </c>
      <c r="H74" s="85">
        <f t="shared" ref="H74:H88" si="9">F74*G74</f>
        <v>0</v>
      </c>
    </row>
    <row r="75" spans="2:8">
      <c r="B75" s="82">
        <f t="shared" ref="B75:B88" si="10">B74+1</f>
        <v>2</v>
      </c>
      <c r="C75" s="161" t="s">
        <v>175</v>
      </c>
      <c r="D75" s="161"/>
      <c r="E75" s="83" t="s">
        <v>170</v>
      </c>
      <c r="F75" s="83">
        <v>4</v>
      </c>
      <c r="G75" s="84">
        <v>0</v>
      </c>
      <c r="H75" s="85">
        <f t="shared" si="9"/>
        <v>0</v>
      </c>
    </row>
    <row r="76" spans="2:8">
      <c r="B76" s="82">
        <f t="shared" si="10"/>
        <v>3</v>
      </c>
      <c r="C76" s="169" t="s">
        <v>216</v>
      </c>
      <c r="D76" s="170"/>
      <c r="E76" s="83" t="s">
        <v>170</v>
      </c>
      <c r="F76" s="83">
        <v>1</v>
      </c>
      <c r="G76" s="84">
        <v>0</v>
      </c>
      <c r="H76" s="85">
        <f t="shared" si="9"/>
        <v>0</v>
      </c>
    </row>
    <row r="77" spans="2:8">
      <c r="B77" s="82">
        <f t="shared" si="10"/>
        <v>4</v>
      </c>
      <c r="C77" s="161" t="s">
        <v>176</v>
      </c>
      <c r="D77" s="161"/>
      <c r="E77" s="83" t="s">
        <v>177</v>
      </c>
      <c r="F77" s="83">
        <v>4</v>
      </c>
      <c r="G77" s="84">
        <v>0</v>
      </c>
      <c r="H77" s="85">
        <f t="shared" si="9"/>
        <v>0</v>
      </c>
    </row>
    <row r="78" spans="2:8">
      <c r="B78" s="82">
        <f t="shared" si="10"/>
        <v>5</v>
      </c>
      <c r="C78" s="161" t="s">
        <v>210</v>
      </c>
      <c r="D78" s="161"/>
      <c r="E78" s="83" t="s">
        <v>177</v>
      </c>
      <c r="F78" s="83">
        <v>1</v>
      </c>
      <c r="G78" s="84">
        <v>0</v>
      </c>
      <c r="H78" s="85">
        <f t="shared" si="9"/>
        <v>0</v>
      </c>
    </row>
    <row r="79" spans="2:8">
      <c r="B79" s="82">
        <f t="shared" si="10"/>
        <v>6</v>
      </c>
      <c r="C79" s="161" t="s">
        <v>179</v>
      </c>
      <c r="D79" s="161"/>
      <c r="E79" s="83" t="s">
        <v>177</v>
      </c>
      <c r="F79" s="83">
        <v>1</v>
      </c>
      <c r="G79" s="84">
        <v>0</v>
      </c>
      <c r="H79" s="85">
        <f t="shared" si="9"/>
        <v>0</v>
      </c>
    </row>
    <row r="80" spans="2:8">
      <c r="B80" s="82">
        <f t="shared" si="10"/>
        <v>7</v>
      </c>
      <c r="C80" s="161" t="s">
        <v>180</v>
      </c>
      <c r="D80" s="161"/>
      <c r="E80" s="86" t="s">
        <v>170</v>
      </c>
      <c r="F80" s="86">
        <v>6</v>
      </c>
      <c r="G80" s="84">
        <v>0</v>
      </c>
      <c r="H80" s="85">
        <f t="shared" si="9"/>
        <v>0</v>
      </c>
    </row>
    <row r="81" spans="2:8">
      <c r="B81" s="82">
        <f t="shared" si="10"/>
        <v>8</v>
      </c>
      <c r="C81" s="161" t="s">
        <v>181</v>
      </c>
      <c r="D81" s="161"/>
      <c r="E81" s="86" t="s">
        <v>170</v>
      </c>
      <c r="F81" s="86">
        <v>10</v>
      </c>
      <c r="G81" s="84">
        <v>0</v>
      </c>
      <c r="H81" s="85">
        <f t="shared" si="9"/>
        <v>0</v>
      </c>
    </row>
    <row r="82" spans="2:8">
      <c r="B82" s="82">
        <f t="shared" si="10"/>
        <v>9</v>
      </c>
      <c r="C82" s="161" t="s">
        <v>211</v>
      </c>
      <c r="D82" s="161"/>
      <c r="E82" s="86" t="s">
        <v>177</v>
      </c>
      <c r="F82" s="86">
        <v>4</v>
      </c>
      <c r="G82" s="84">
        <v>0</v>
      </c>
      <c r="H82" s="85">
        <f t="shared" si="9"/>
        <v>0</v>
      </c>
    </row>
    <row r="83" spans="2:8">
      <c r="B83" s="82">
        <f t="shared" si="10"/>
        <v>10</v>
      </c>
      <c r="C83" s="161" t="s">
        <v>194</v>
      </c>
      <c r="D83" s="161"/>
      <c r="E83" s="86" t="s">
        <v>177</v>
      </c>
      <c r="F83" s="86">
        <v>1</v>
      </c>
      <c r="G83" s="84">
        <v>0</v>
      </c>
      <c r="H83" s="85">
        <f t="shared" si="9"/>
        <v>0</v>
      </c>
    </row>
    <row r="84" spans="2:8">
      <c r="B84" s="82">
        <f t="shared" si="10"/>
        <v>11</v>
      </c>
      <c r="C84" s="161" t="s">
        <v>212</v>
      </c>
      <c r="D84" s="161"/>
      <c r="E84" s="86" t="s">
        <v>170</v>
      </c>
      <c r="F84" s="86">
        <v>1</v>
      </c>
      <c r="G84" s="84">
        <v>0</v>
      </c>
      <c r="H84" s="85">
        <f t="shared" si="9"/>
        <v>0</v>
      </c>
    </row>
    <row r="85" spans="2:8">
      <c r="B85" s="82">
        <f t="shared" si="10"/>
        <v>12</v>
      </c>
      <c r="C85" s="161" t="s">
        <v>182</v>
      </c>
      <c r="D85" s="161"/>
      <c r="E85" s="86" t="s">
        <v>170</v>
      </c>
      <c r="F85" s="86">
        <v>3</v>
      </c>
      <c r="G85" s="84">
        <v>0</v>
      </c>
      <c r="H85" s="85">
        <f t="shared" si="9"/>
        <v>0</v>
      </c>
    </row>
    <row r="86" spans="2:8">
      <c r="B86" s="82">
        <f t="shared" si="10"/>
        <v>13</v>
      </c>
      <c r="C86" s="169" t="s">
        <v>213</v>
      </c>
      <c r="D86" s="170"/>
      <c r="E86" s="86" t="s">
        <v>214</v>
      </c>
      <c r="F86" s="86">
        <v>2</v>
      </c>
      <c r="G86" s="84">
        <v>0</v>
      </c>
      <c r="H86" s="87">
        <f t="shared" si="9"/>
        <v>0</v>
      </c>
    </row>
    <row r="87" spans="2:8">
      <c r="B87" s="82">
        <f t="shared" si="10"/>
        <v>14</v>
      </c>
      <c r="C87" s="169" t="s">
        <v>218</v>
      </c>
      <c r="D87" s="170"/>
      <c r="E87" s="86" t="s">
        <v>170</v>
      </c>
      <c r="F87" s="86">
        <v>1</v>
      </c>
      <c r="G87" s="84">
        <v>0</v>
      </c>
      <c r="H87" s="87">
        <f t="shared" si="9"/>
        <v>0</v>
      </c>
    </row>
    <row r="88" spans="2:8" ht="15" thickBot="1">
      <c r="B88" s="82">
        <f t="shared" si="10"/>
        <v>15</v>
      </c>
      <c r="C88" s="161" t="s">
        <v>183</v>
      </c>
      <c r="D88" s="161"/>
      <c r="E88" s="86" t="s">
        <v>170</v>
      </c>
      <c r="F88" s="86">
        <v>1</v>
      </c>
      <c r="G88" s="84">
        <v>0</v>
      </c>
      <c r="H88" s="87">
        <f t="shared" si="9"/>
        <v>0</v>
      </c>
    </row>
    <row r="89" spans="2:8" ht="15.75" thickTop="1" thickBot="1">
      <c r="B89" s="162" t="s">
        <v>251</v>
      </c>
      <c r="C89" s="162"/>
      <c r="D89" s="162"/>
      <c r="E89" s="162"/>
      <c r="F89" s="162"/>
      <c r="G89" s="162"/>
      <c r="H89" s="88">
        <f>SUM(H74:H88)</f>
        <v>0</v>
      </c>
    </row>
    <row r="90" spans="2:8" ht="15.75" thickTop="1" thickBot="1">
      <c r="B90" s="163"/>
      <c r="C90" s="163"/>
      <c r="D90" s="163"/>
      <c r="E90" s="163"/>
      <c r="F90" s="163"/>
      <c r="G90" s="163"/>
      <c r="H90" s="163"/>
    </row>
    <row r="91" spans="2:8" ht="15.75" thickTop="1" thickBot="1">
      <c r="B91" s="162" t="s">
        <v>184</v>
      </c>
      <c r="C91" s="162"/>
      <c r="D91" s="162"/>
      <c r="E91" s="162"/>
      <c r="F91" s="162"/>
      <c r="G91" s="162"/>
      <c r="H91" s="88">
        <f>H89/10</f>
        <v>0</v>
      </c>
    </row>
    <row r="92" spans="2:8" ht="15" thickTop="1">
      <c r="B92" s="160" t="s">
        <v>198</v>
      </c>
      <c r="C92" s="160"/>
      <c r="D92" s="160"/>
      <c r="E92" s="160"/>
      <c r="F92" s="160"/>
      <c r="G92" s="160"/>
      <c r="H92" s="160"/>
    </row>
  </sheetData>
  <mergeCells count="92">
    <mergeCell ref="B69:G69"/>
    <mergeCell ref="B70:H70"/>
    <mergeCell ref="C86:D86"/>
    <mergeCell ref="C76:D76"/>
    <mergeCell ref="C78:D78"/>
    <mergeCell ref="C79:D79"/>
    <mergeCell ref="C80:D80"/>
    <mergeCell ref="C81:D81"/>
    <mergeCell ref="C73:D73"/>
    <mergeCell ref="C74:D74"/>
    <mergeCell ref="C75:D75"/>
    <mergeCell ref="C77:D77"/>
    <mergeCell ref="C87:D87"/>
    <mergeCell ref="B89:G89"/>
    <mergeCell ref="B90:H90"/>
    <mergeCell ref="B91:G91"/>
    <mergeCell ref="C82:D82"/>
    <mergeCell ref="C83:D83"/>
    <mergeCell ref="C84:D84"/>
    <mergeCell ref="C85:D85"/>
    <mergeCell ref="C88:D88"/>
    <mergeCell ref="B21:H21"/>
    <mergeCell ref="B55:H55"/>
    <mergeCell ref="B72:C72"/>
    <mergeCell ref="D72:H72"/>
    <mergeCell ref="B23:C23"/>
    <mergeCell ref="D23:H23"/>
    <mergeCell ref="C24:D24"/>
    <mergeCell ref="C25:D25"/>
    <mergeCell ref="C26:D26"/>
    <mergeCell ref="C27:D27"/>
    <mergeCell ref="C28:D28"/>
    <mergeCell ref="C29:D29"/>
    <mergeCell ref="C30:D30"/>
    <mergeCell ref="C66:D66"/>
    <mergeCell ref="B67:G67"/>
    <mergeCell ref="B68:H68"/>
    <mergeCell ref="C61:D61"/>
    <mergeCell ref="C62:D62"/>
    <mergeCell ref="C63:D63"/>
    <mergeCell ref="C64:D64"/>
    <mergeCell ref="C65:D65"/>
    <mergeCell ref="B57:C57"/>
    <mergeCell ref="D57:H57"/>
    <mergeCell ref="C58:D58"/>
    <mergeCell ref="C59:D59"/>
    <mergeCell ref="C60:D60"/>
    <mergeCell ref="B52:G52"/>
    <mergeCell ref="B53:H53"/>
    <mergeCell ref="B54:G54"/>
    <mergeCell ref="B37:G37"/>
    <mergeCell ref="B38:H38"/>
    <mergeCell ref="B39:G39"/>
    <mergeCell ref="B40:H40"/>
    <mergeCell ref="C50:D50"/>
    <mergeCell ref="C32:D32"/>
    <mergeCell ref="C33:D33"/>
    <mergeCell ref="C34:D34"/>
    <mergeCell ref="C35:D35"/>
    <mergeCell ref="C51:D51"/>
    <mergeCell ref="C14:D14"/>
    <mergeCell ref="C16:D16"/>
    <mergeCell ref="C15:D15"/>
    <mergeCell ref="C12:D12"/>
    <mergeCell ref="B2:H2"/>
    <mergeCell ref="B3:H3"/>
    <mergeCell ref="B4:C4"/>
    <mergeCell ref="D4:H4"/>
    <mergeCell ref="C5:D5"/>
    <mergeCell ref="C6:D6"/>
    <mergeCell ref="C7:D7"/>
    <mergeCell ref="C8:D8"/>
    <mergeCell ref="C9:D9"/>
    <mergeCell ref="C10:D10"/>
    <mergeCell ref="C11:D11"/>
    <mergeCell ref="C13:D13"/>
    <mergeCell ref="B92:H92"/>
    <mergeCell ref="C17:D17"/>
    <mergeCell ref="B18:G18"/>
    <mergeCell ref="B19:H19"/>
    <mergeCell ref="B20:G20"/>
    <mergeCell ref="C36:D36"/>
    <mergeCell ref="C46:D46"/>
    <mergeCell ref="C47:D47"/>
    <mergeCell ref="C48:D48"/>
    <mergeCell ref="C49:D49"/>
    <mergeCell ref="B42:C42"/>
    <mergeCell ref="D42:H42"/>
    <mergeCell ref="C43:D43"/>
    <mergeCell ref="C44:D44"/>
    <mergeCell ref="C45:D45"/>
    <mergeCell ref="C31:D3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opLeftCell="A10" workbookViewId="0">
      <selection activeCell="N23" sqref="N23"/>
    </sheetView>
  </sheetViews>
  <sheetFormatPr defaultRowHeight="14.25"/>
  <cols>
    <col min="4" max="4" width="16.5" customWidth="1"/>
    <col min="5" max="5" width="11.25" bestFit="1" customWidth="1"/>
    <col min="8" max="8" width="9.625" bestFit="1" customWidth="1"/>
  </cols>
  <sheetData>
    <row r="1" spans="2:8" ht="15" thickBot="1"/>
    <row r="2" spans="2:8" ht="15.75" thickTop="1" thickBot="1">
      <c r="B2" s="166" t="s">
        <v>217</v>
      </c>
      <c r="C2" s="166"/>
      <c r="D2" s="166"/>
      <c r="E2" s="166"/>
      <c r="F2" s="166"/>
      <c r="G2" s="166"/>
      <c r="H2" s="166"/>
    </row>
    <row r="3" spans="2:8" ht="15.75" thickTop="1" thickBot="1">
      <c r="B3" s="167"/>
      <c r="C3" s="167"/>
      <c r="D3" s="167"/>
      <c r="E3" s="167"/>
      <c r="F3" s="167"/>
      <c r="G3" s="167"/>
      <c r="H3" s="167"/>
    </row>
    <row r="4" spans="2:8" ht="15.75" thickTop="1" thickBot="1">
      <c r="B4" s="174" t="s">
        <v>167</v>
      </c>
      <c r="C4" s="174"/>
      <c r="D4" s="175">
        <f>'[2]13'!D24</f>
        <v>0</v>
      </c>
      <c r="E4" s="175"/>
      <c r="F4" s="175"/>
      <c r="G4" s="175"/>
      <c r="H4" s="175"/>
    </row>
    <row r="5" spans="2:8" ht="18">
      <c r="B5" s="101" t="s">
        <v>168</v>
      </c>
      <c r="C5" s="176" t="s">
        <v>169</v>
      </c>
      <c r="D5" s="176"/>
      <c r="E5" s="102" t="s">
        <v>248</v>
      </c>
      <c r="F5" s="102" t="s">
        <v>249</v>
      </c>
      <c r="G5" s="102" t="s">
        <v>172</v>
      </c>
      <c r="H5" s="103" t="s">
        <v>173</v>
      </c>
    </row>
    <row r="6" spans="2:8">
      <c r="B6" s="104">
        <v>1</v>
      </c>
      <c r="C6" s="172" t="s">
        <v>219</v>
      </c>
      <c r="D6" s="172"/>
      <c r="E6" s="93" t="s">
        <v>235</v>
      </c>
      <c r="F6" s="83">
        <v>1</v>
      </c>
      <c r="G6" s="95">
        <v>0</v>
      </c>
      <c r="H6" s="105">
        <f t="shared" ref="H6:H22" si="0">F6*G6</f>
        <v>0</v>
      </c>
    </row>
    <row r="7" spans="2:8">
      <c r="B7" s="104">
        <f t="shared" ref="B7:B22" si="1">B6+1</f>
        <v>2</v>
      </c>
      <c r="C7" s="172" t="s">
        <v>220</v>
      </c>
      <c r="D7" s="172"/>
      <c r="E7" s="93" t="s">
        <v>236</v>
      </c>
      <c r="F7" s="83">
        <v>1</v>
      </c>
      <c r="G7" s="95">
        <v>0</v>
      </c>
      <c r="H7" s="105">
        <f t="shared" si="0"/>
        <v>0</v>
      </c>
    </row>
    <row r="8" spans="2:8">
      <c r="B8" s="104">
        <f t="shared" si="1"/>
        <v>3</v>
      </c>
      <c r="C8" s="172" t="s">
        <v>221</v>
      </c>
      <c r="D8" s="172"/>
      <c r="E8" s="93" t="s">
        <v>237</v>
      </c>
      <c r="F8" s="83">
        <v>1</v>
      </c>
      <c r="G8" s="95">
        <v>0</v>
      </c>
      <c r="H8" s="105">
        <f t="shared" si="0"/>
        <v>0</v>
      </c>
    </row>
    <row r="9" spans="2:8">
      <c r="B9" s="104">
        <f t="shared" si="1"/>
        <v>4</v>
      </c>
      <c r="C9" s="172" t="s">
        <v>222</v>
      </c>
      <c r="D9" s="172"/>
      <c r="E9" s="93" t="s">
        <v>238</v>
      </c>
      <c r="F9" s="83">
        <v>1</v>
      </c>
      <c r="G9" s="95">
        <v>0</v>
      </c>
      <c r="H9" s="105">
        <f t="shared" si="0"/>
        <v>0</v>
      </c>
    </row>
    <row r="10" spans="2:8">
      <c r="B10" s="104">
        <f t="shared" si="1"/>
        <v>5</v>
      </c>
      <c r="C10" s="172" t="s">
        <v>223</v>
      </c>
      <c r="D10" s="172"/>
      <c r="E10" s="94" t="s">
        <v>239</v>
      </c>
      <c r="F10" s="83">
        <v>1</v>
      </c>
      <c r="G10" s="95">
        <v>0</v>
      </c>
      <c r="H10" s="105">
        <f t="shared" si="0"/>
        <v>0</v>
      </c>
    </row>
    <row r="11" spans="2:8" ht="14.25" customHeight="1">
      <c r="B11" s="104">
        <f t="shared" si="1"/>
        <v>6</v>
      </c>
      <c r="C11" s="172" t="s">
        <v>224</v>
      </c>
      <c r="D11" s="172"/>
      <c r="E11" s="93" t="s">
        <v>238</v>
      </c>
      <c r="F11" s="83">
        <v>1</v>
      </c>
      <c r="G11" s="95">
        <v>0</v>
      </c>
      <c r="H11" s="105">
        <f t="shared" si="0"/>
        <v>0</v>
      </c>
    </row>
    <row r="12" spans="2:8">
      <c r="B12" s="104">
        <f t="shared" si="1"/>
        <v>7</v>
      </c>
      <c r="C12" s="172" t="s">
        <v>225</v>
      </c>
      <c r="D12" s="172"/>
      <c r="E12" s="94" t="s">
        <v>239</v>
      </c>
      <c r="F12" s="83">
        <v>1</v>
      </c>
      <c r="G12" s="95">
        <v>0</v>
      </c>
      <c r="H12" s="105">
        <f t="shared" si="0"/>
        <v>0</v>
      </c>
    </row>
    <row r="13" spans="2:8">
      <c r="B13" s="104">
        <f t="shared" si="1"/>
        <v>8</v>
      </c>
      <c r="C13" s="172" t="s">
        <v>226</v>
      </c>
      <c r="D13" s="172"/>
      <c r="E13" s="93" t="s">
        <v>240</v>
      </c>
      <c r="F13" s="83">
        <v>1</v>
      </c>
      <c r="G13" s="95">
        <v>0</v>
      </c>
      <c r="H13" s="105">
        <f t="shared" si="0"/>
        <v>0</v>
      </c>
    </row>
    <row r="14" spans="2:8">
      <c r="B14" s="104">
        <f t="shared" si="1"/>
        <v>9</v>
      </c>
      <c r="C14" s="172" t="s">
        <v>227</v>
      </c>
      <c r="D14" s="172"/>
      <c r="E14" s="93" t="s">
        <v>241</v>
      </c>
      <c r="F14" s="83">
        <v>1</v>
      </c>
      <c r="G14" s="95">
        <v>0</v>
      </c>
      <c r="H14" s="105">
        <f t="shared" si="0"/>
        <v>0</v>
      </c>
    </row>
    <row r="15" spans="2:8">
      <c r="B15" s="104">
        <f t="shared" si="1"/>
        <v>10</v>
      </c>
      <c r="C15" s="172" t="s">
        <v>228</v>
      </c>
      <c r="D15" s="172"/>
      <c r="E15" s="93" t="s">
        <v>242</v>
      </c>
      <c r="F15" s="83">
        <v>1</v>
      </c>
      <c r="G15" s="95">
        <v>0</v>
      </c>
      <c r="H15" s="105">
        <f t="shared" si="0"/>
        <v>0</v>
      </c>
    </row>
    <row r="16" spans="2:8">
      <c r="B16" s="104">
        <f t="shared" si="1"/>
        <v>11</v>
      </c>
      <c r="C16" s="172" t="s">
        <v>229</v>
      </c>
      <c r="D16" s="172"/>
      <c r="E16" s="93" t="s">
        <v>240</v>
      </c>
      <c r="F16" s="83">
        <v>1</v>
      </c>
      <c r="G16" s="95">
        <v>0</v>
      </c>
      <c r="H16" s="105">
        <f t="shared" si="0"/>
        <v>0</v>
      </c>
    </row>
    <row r="17" spans="2:8">
      <c r="B17" s="104">
        <f t="shared" si="1"/>
        <v>12</v>
      </c>
      <c r="C17" s="172" t="s">
        <v>230</v>
      </c>
      <c r="D17" s="172"/>
      <c r="E17" s="93" t="s">
        <v>243</v>
      </c>
      <c r="F17" s="83">
        <v>1</v>
      </c>
      <c r="G17" s="95">
        <v>0</v>
      </c>
      <c r="H17" s="105">
        <f t="shared" si="0"/>
        <v>0</v>
      </c>
    </row>
    <row r="18" spans="2:8">
      <c r="B18" s="104">
        <f t="shared" si="1"/>
        <v>13</v>
      </c>
      <c r="C18" s="172" t="s">
        <v>231</v>
      </c>
      <c r="D18" s="172"/>
      <c r="E18" s="93" t="s">
        <v>244</v>
      </c>
      <c r="F18" s="83">
        <v>1</v>
      </c>
      <c r="G18" s="95">
        <v>0</v>
      </c>
      <c r="H18" s="105">
        <f t="shared" si="0"/>
        <v>0</v>
      </c>
    </row>
    <row r="19" spans="2:8">
      <c r="B19" s="104">
        <f t="shared" si="1"/>
        <v>14</v>
      </c>
      <c r="C19" s="172" t="s">
        <v>250</v>
      </c>
      <c r="D19" s="172"/>
      <c r="E19" s="93" t="s">
        <v>245</v>
      </c>
      <c r="F19" s="83">
        <v>1</v>
      </c>
      <c r="G19" s="95">
        <v>0</v>
      </c>
      <c r="H19" s="105">
        <f t="shared" si="0"/>
        <v>0</v>
      </c>
    </row>
    <row r="20" spans="2:8" ht="14.25" customHeight="1">
      <c r="B20" s="104">
        <f t="shared" si="1"/>
        <v>15</v>
      </c>
      <c r="C20" s="172" t="s">
        <v>232</v>
      </c>
      <c r="D20" s="172"/>
      <c r="E20" s="93" t="s">
        <v>245</v>
      </c>
      <c r="F20" s="83">
        <v>1</v>
      </c>
      <c r="G20" s="95">
        <v>0</v>
      </c>
      <c r="H20" s="105">
        <f t="shared" si="0"/>
        <v>0</v>
      </c>
    </row>
    <row r="21" spans="2:8" ht="14.25" customHeight="1">
      <c r="B21" s="104">
        <f t="shared" si="1"/>
        <v>16</v>
      </c>
      <c r="C21" s="172" t="s">
        <v>233</v>
      </c>
      <c r="D21" s="172"/>
      <c r="E21" s="93" t="s">
        <v>246</v>
      </c>
      <c r="F21" s="83">
        <v>1</v>
      </c>
      <c r="G21" s="95">
        <v>0</v>
      </c>
      <c r="H21" s="105">
        <f t="shared" si="0"/>
        <v>0</v>
      </c>
    </row>
    <row r="22" spans="2:8" ht="14.25" customHeight="1" thickBot="1">
      <c r="B22" s="106">
        <f t="shared" si="1"/>
        <v>17</v>
      </c>
      <c r="C22" s="173" t="s">
        <v>234</v>
      </c>
      <c r="D22" s="173"/>
      <c r="E22" s="107" t="s">
        <v>247</v>
      </c>
      <c r="F22" s="108">
        <v>1</v>
      </c>
      <c r="G22" s="95">
        <v>0</v>
      </c>
      <c r="H22" s="109">
        <f t="shared" si="0"/>
        <v>0</v>
      </c>
    </row>
    <row r="23" spans="2:8" ht="15" thickBot="1">
      <c r="B23" s="171" t="s">
        <v>251</v>
      </c>
      <c r="C23" s="171"/>
      <c r="D23" s="171"/>
      <c r="E23" s="171"/>
      <c r="F23" s="171"/>
      <c r="G23" s="171"/>
      <c r="H23" s="100">
        <f>SUM(H6:H22)</f>
        <v>0</v>
      </c>
    </row>
    <row r="24" spans="2:8" ht="15.75" thickTop="1" thickBot="1">
      <c r="B24" s="163"/>
      <c r="C24" s="163"/>
      <c r="D24" s="163"/>
      <c r="E24" s="163"/>
      <c r="F24" s="163"/>
      <c r="G24" s="163"/>
      <c r="H24" s="163"/>
    </row>
    <row r="25" spans="2:8" ht="15.75" thickTop="1" thickBot="1">
      <c r="B25" s="162" t="s">
        <v>184</v>
      </c>
      <c r="C25" s="162"/>
      <c r="D25" s="162"/>
      <c r="E25" s="162"/>
      <c r="F25" s="162"/>
      <c r="G25" s="162"/>
      <c r="H25" s="88">
        <f>H23/12</f>
        <v>0</v>
      </c>
    </row>
    <row r="26" spans="2:8" ht="15" thickTop="1"/>
  </sheetData>
  <mergeCells count="25">
    <mergeCell ref="C16:D16"/>
    <mergeCell ref="C17:D17"/>
    <mergeCell ref="C18:D18"/>
    <mergeCell ref="C19:D19"/>
    <mergeCell ref="C20:D20"/>
    <mergeCell ref="B2:H2"/>
    <mergeCell ref="B3:H3"/>
    <mergeCell ref="B4:C4"/>
    <mergeCell ref="D4:H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B23:G23"/>
    <mergeCell ref="B24:H24"/>
    <mergeCell ref="B25:G25"/>
    <mergeCell ref="C21:D21"/>
    <mergeCell ref="C22:D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2</vt:i4>
      </vt:variant>
    </vt:vector>
  </HeadingPairs>
  <TitlesOfParts>
    <vt:vector size="11" baseType="lpstr">
      <vt:lpstr>INSTRUÇÕES</vt:lpstr>
      <vt:lpstr>RESUMO</vt:lpstr>
      <vt:lpstr>aux.limpeza</vt:lpstr>
      <vt:lpstr>copeira</vt:lpstr>
      <vt:lpstr>recepcionista</vt:lpstr>
      <vt:lpstr>contr.acesso</vt:lpstr>
      <vt:lpstr>aux.manutenção</vt:lpstr>
      <vt:lpstr>uniformes e EPIs</vt:lpstr>
      <vt:lpstr>ferramentas</vt:lpstr>
      <vt:lpstr>aux.limpeza!Area_de_impressao</vt:lpstr>
      <vt:lpstr>copeira!Area_de_impressao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cogep</dc:creator>
  <cp:lastModifiedBy>Patrícia</cp:lastModifiedBy>
  <cp:revision>4</cp:revision>
  <cp:lastPrinted>2024-09-24T12:30:42Z</cp:lastPrinted>
  <dcterms:created xsi:type="dcterms:W3CDTF">2010-02-10T17:23:02Z</dcterms:created>
  <dcterms:modified xsi:type="dcterms:W3CDTF">2024-09-24T12:30:58Z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ufgd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